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KROSplusData 2013\Export\"/>
    </mc:Choice>
  </mc:AlternateContent>
  <bookViews>
    <workbookView xWindow="0" yWindow="0" windowWidth="0" windowHeight="0"/>
  </bookViews>
  <sheets>
    <sheet name="Rekapitulace stavby" sheetId="1" r:id="rId1"/>
    <sheet name="SO101 - Komunikace" sheetId="2" r:id="rId2"/>
    <sheet name="SO201 - Opěrná stěna seve..." sheetId="3" r:id="rId3"/>
    <sheet name="SO202 - Opěrná stěna jiho..." sheetId="4" r:id="rId4"/>
    <sheet name="SO203 - Opěrná stěna střed" sheetId="5" r:id="rId5"/>
    <sheet name="SO204 - Opěrná stěna seve..." sheetId="6" r:id="rId6"/>
    <sheet name="SO205 - Opěrná stěna jiho..." sheetId="7" r:id="rId7"/>
    <sheet name="O - Ostatní náklady" sheetId="8" r:id="rId8"/>
    <sheet name="V - VRN" sheetId="9" r:id="rId9"/>
    <sheet name="Seznam figur" sheetId="10" r:id="rId10"/>
    <sheet name="Pokyny pro vyplnění" sheetId="11" r:id="rId11"/>
  </sheets>
  <definedNames>
    <definedName name="_xlnm.Print_Area" localSheetId="0">'Rekapitulace stavby'!$D$4:$AO$36,'Rekapitulace stavby'!$C$42:$AQ$63</definedName>
    <definedName name="_xlnm.Print_Titles" localSheetId="0">'Rekapitulace stavby'!$52:$52</definedName>
    <definedName name="_xlnm._FilterDatabase" localSheetId="1" hidden="1">'SO101 - Komunikace'!$C$86:$K$394</definedName>
    <definedName name="_xlnm.Print_Area" localSheetId="1">'SO101 - Komunikace'!$C$4:$J$39,'SO101 - Komunikace'!$C$45:$J$68,'SO101 - Komunikace'!$C$74:$K$394</definedName>
    <definedName name="_xlnm.Print_Titles" localSheetId="1">'SO101 - Komunikace'!$86:$86</definedName>
    <definedName name="_xlnm._FilterDatabase" localSheetId="2" hidden="1">'SO201 - Opěrná stěna seve...'!$C$86:$K$204</definedName>
    <definedName name="_xlnm.Print_Area" localSheetId="2">'SO201 - Opěrná stěna seve...'!$C$4:$J$39,'SO201 - Opěrná stěna seve...'!$C$45:$J$68,'SO201 - Opěrná stěna seve...'!$C$74:$K$204</definedName>
    <definedName name="_xlnm.Print_Titles" localSheetId="2">'SO201 - Opěrná stěna seve...'!$86:$86</definedName>
    <definedName name="_xlnm._FilterDatabase" localSheetId="3" hidden="1">'SO202 - Opěrná stěna jiho...'!$C$86:$K$206</definedName>
    <definedName name="_xlnm.Print_Area" localSheetId="3">'SO202 - Opěrná stěna jiho...'!$C$4:$J$39,'SO202 - Opěrná stěna jiho...'!$C$45:$J$68,'SO202 - Opěrná stěna jiho...'!$C$74:$K$206</definedName>
    <definedName name="_xlnm.Print_Titles" localSheetId="3">'SO202 - Opěrná stěna jiho...'!$86:$86</definedName>
    <definedName name="_xlnm._FilterDatabase" localSheetId="4" hidden="1">'SO203 - Opěrná stěna střed'!$C$89:$K$276</definedName>
    <definedName name="_xlnm.Print_Area" localSheetId="4">'SO203 - Opěrná stěna střed'!$C$4:$J$39,'SO203 - Opěrná stěna střed'!$C$45:$J$71,'SO203 - Opěrná stěna střed'!$C$77:$K$276</definedName>
    <definedName name="_xlnm.Print_Titles" localSheetId="4">'SO203 - Opěrná stěna střed'!$89:$89</definedName>
    <definedName name="_xlnm._FilterDatabase" localSheetId="5" hidden="1">'SO204 - Opěrná stěna seve...'!$C$88:$K$241</definedName>
    <definedName name="_xlnm.Print_Area" localSheetId="5">'SO204 - Opěrná stěna seve...'!$C$4:$J$39,'SO204 - Opěrná stěna seve...'!$C$45:$J$70,'SO204 - Opěrná stěna seve...'!$C$76:$K$241</definedName>
    <definedName name="_xlnm.Print_Titles" localSheetId="5">'SO204 - Opěrná stěna seve...'!$88:$88</definedName>
    <definedName name="_xlnm._FilterDatabase" localSheetId="6" hidden="1">'SO205 - Opěrná stěna jiho...'!$C$88:$K$241</definedName>
    <definedName name="_xlnm.Print_Area" localSheetId="6">'SO205 - Opěrná stěna jiho...'!$C$4:$J$39,'SO205 - Opěrná stěna jiho...'!$C$45:$J$70,'SO205 - Opěrná stěna jiho...'!$C$76:$K$241</definedName>
    <definedName name="_xlnm.Print_Titles" localSheetId="6">'SO205 - Opěrná stěna jiho...'!$88:$88</definedName>
    <definedName name="_xlnm._FilterDatabase" localSheetId="7" hidden="1">'O - Ostatní náklady'!$C$82:$K$101</definedName>
    <definedName name="_xlnm.Print_Area" localSheetId="7">'O - Ostatní náklady'!$C$4:$J$39,'O - Ostatní náklady'!$C$45:$J$64,'O - Ostatní náklady'!$C$70:$K$101</definedName>
    <definedName name="_xlnm.Print_Titles" localSheetId="7">'O - Ostatní náklady'!$82:$82</definedName>
    <definedName name="_xlnm._FilterDatabase" localSheetId="8" hidden="1">'V - VRN'!$C$83:$K$100</definedName>
    <definedName name="_xlnm.Print_Area" localSheetId="8">'V - VRN'!$C$4:$J$39,'V - VRN'!$C$45:$J$65,'V - VRN'!$C$71:$K$100</definedName>
    <definedName name="_xlnm.Print_Titles" localSheetId="8">'V - VRN'!$83:$83</definedName>
    <definedName name="_xlnm.Print_Area" localSheetId="9">'Seznam figur'!$C$4:$G$460</definedName>
    <definedName name="_xlnm.Print_Titles" localSheetId="9">'Seznam figur'!$9:$9</definedName>
    <definedName name="_xlnm.Print_Area" localSheetId="10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0" l="1" r="D7"/>
  <c i="9" r="J37"/>
  <c r="J36"/>
  <c i="1" r="AY62"/>
  <c i="9" r="J35"/>
  <c i="1" r="AX62"/>
  <c i="9"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T94"/>
  <c r="R95"/>
  <c r="R94"/>
  <c r="P95"/>
  <c r="P94"/>
  <c r="BI93"/>
  <c r="BH93"/>
  <c r="BG93"/>
  <c r="BF93"/>
  <c r="T93"/>
  <c r="R93"/>
  <c r="P93"/>
  <c r="BI91"/>
  <c r="BH91"/>
  <c r="BG91"/>
  <c r="BF91"/>
  <c r="T91"/>
  <c r="R91"/>
  <c r="P91"/>
  <c r="BI90"/>
  <c r="BH90"/>
  <c r="BG90"/>
  <c r="BF90"/>
  <c r="T90"/>
  <c r="R90"/>
  <c r="P90"/>
  <c r="BI87"/>
  <c r="BH87"/>
  <c r="BG87"/>
  <c r="BF87"/>
  <c r="T87"/>
  <c r="T86"/>
  <c r="R87"/>
  <c r="R86"/>
  <c r="P87"/>
  <c r="P86"/>
  <c r="J80"/>
  <c r="F80"/>
  <c r="F78"/>
  <c r="E76"/>
  <c r="J54"/>
  <c r="F54"/>
  <c r="F52"/>
  <c r="E50"/>
  <c r="J24"/>
  <c r="E24"/>
  <c r="J81"/>
  <c r="J23"/>
  <c r="J18"/>
  <c r="E18"/>
  <c r="F81"/>
  <c r="J17"/>
  <c r="J12"/>
  <c r="J78"/>
  <c r="E7"/>
  <c r="E74"/>
  <c i="8" r="J37"/>
  <c r="J36"/>
  <c i="1" r="AY61"/>
  <c i="8" r="J35"/>
  <c i="1" r="AX61"/>
  <c i="8" r="BI100"/>
  <c r="BH100"/>
  <c r="BG100"/>
  <c r="BF100"/>
  <c r="T100"/>
  <c r="T99"/>
  <c r="R100"/>
  <c r="R99"/>
  <c r="P100"/>
  <c r="P99"/>
  <c r="BI97"/>
  <c r="BH97"/>
  <c r="BG97"/>
  <c r="BF97"/>
  <c r="T97"/>
  <c r="R97"/>
  <c r="P97"/>
  <c r="BI96"/>
  <c r="BH96"/>
  <c r="BG96"/>
  <c r="BF96"/>
  <c r="T96"/>
  <c r="R96"/>
  <c r="P96"/>
  <c r="BI94"/>
  <c r="BH94"/>
  <c r="BG94"/>
  <c r="BF94"/>
  <c r="T94"/>
  <c r="R94"/>
  <c r="P94"/>
  <c r="BI91"/>
  <c r="BH91"/>
  <c r="BG91"/>
  <c r="BF91"/>
  <c r="T91"/>
  <c r="R91"/>
  <c r="P91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J79"/>
  <c r="F79"/>
  <c r="F77"/>
  <c r="E75"/>
  <c r="J54"/>
  <c r="F54"/>
  <c r="F52"/>
  <c r="E50"/>
  <c r="J24"/>
  <c r="E24"/>
  <c r="J80"/>
  <c r="J23"/>
  <c r="J18"/>
  <c r="E18"/>
  <c r="F80"/>
  <c r="J17"/>
  <c r="J12"/>
  <c r="J52"/>
  <c r="E7"/>
  <c r="E73"/>
  <c i="7" r="J37"/>
  <c r="J36"/>
  <c i="1" r="AY60"/>
  <c i="7" r="J35"/>
  <c i="1" r="AX60"/>
  <c i="7" r="BI239"/>
  <c r="BH239"/>
  <c r="BG239"/>
  <c r="BF239"/>
  <c r="T239"/>
  <c r="R239"/>
  <c r="P239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2"/>
  <c r="BH222"/>
  <c r="BG222"/>
  <c r="BF222"/>
  <c r="T222"/>
  <c r="R222"/>
  <c r="P222"/>
  <c r="BI219"/>
  <c r="BH219"/>
  <c r="BG219"/>
  <c r="BF219"/>
  <c r="T219"/>
  <c r="R219"/>
  <c r="P219"/>
  <c r="BI218"/>
  <c r="BH218"/>
  <c r="BG218"/>
  <c r="BF218"/>
  <c r="T218"/>
  <c r="R218"/>
  <c r="P218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4"/>
  <c r="BH204"/>
  <c r="BG204"/>
  <c r="BF204"/>
  <c r="T204"/>
  <c r="R204"/>
  <c r="P204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2"/>
  <c r="BH192"/>
  <c r="BG192"/>
  <c r="BF192"/>
  <c r="T192"/>
  <c r="R192"/>
  <c r="P192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5"/>
  <c r="BH165"/>
  <c r="BG165"/>
  <c r="BF165"/>
  <c r="T165"/>
  <c r="R165"/>
  <c r="P165"/>
  <c r="BI162"/>
  <c r="BH162"/>
  <c r="BG162"/>
  <c r="BF162"/>
  <c r="T162"/>
  <c r="R162"/>
  <c r="P162"/>
  <c r="BI157"/>
  <c r="BH157"/>
  <c r="BG157"/>
  <c r="BF157"/>
  <c r="T157"/>
  <c r="R157"/>
  <c r="P157"/>
  <c r="BI154"/>
  <c r="BH154"/>
  <c r="BG154"/>
  <c r="BF154"/>
  <c r="T154"/>
  <c r="R154"/>
  <c r="P154"/>
  <c r="BI152"/>
  <c r="BH152"/>
  <c r="BG152"/>
  <c r="BF152"/>
  <c r="T152"/>
  <c r="R152"/>
  <c r="P152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09"/>
  <c r="BH109"/>
  <c r="BG109"/>
  <c r="BF109"/>
  <c r="T109"/>
  <c r="R109"/>
  <c r="P109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2"/>
  <c r="BH92"/>
  <c r="BG92"/>
  <c r="BF92"/>
  <c r="T92"/>
  <c r="R92"/>
  <c r="P92"/>
  <c r="J85"/>
  <c r="F85"/>
  <c r="F83"/>
  <c r="E81"/>
  <c r="J54"/>
  <c r="F54"/>
  <c r="F52"/>
  <c r="E50"/>
  <c r="J24"/>
  <c r="E24"/>
  <c r="J55"/>
  <c r="J23"/>
  <c r="J18"/>
  <c r="E18"/>
  <c r="F55"/>
  <c r="J17"/>
  <c r="J12"/>
  <c r="J83"/>
  <c r="E7"/>
  <c r="E79"/>
  <c i="6" r="J37"/>
  <c r="J36"/>
  <c i="1" r="AY59"/>
  <c i="6" r="J35"/>
  <c i="1" r="AX59"/>
  <c i="6" r="BI239"/>
  <c r="BH239"/>
  <c r="BG239"/>
  <c r="BF239"/>
  <c r="T239"/>
  <c r="R239"/>
  <c r="P239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6"/>
  <c r="BH226"/>
  <c r="BG226"/>
  <c r="BF226"/>
  <c r="T226"/>
  <c r="R226"/>
  <c r="P226"/>
  <c r="BI222"/>
  <c r="BH222"/>
  <c r="BG222"/>
  <c r="BF222"/>
  <c r="T222"/>
  <c r="R222"/>
  <c r="P222"/>
  <c r="BI219"/>
  <c r="BH219"/>
  <c r="BG219"/>
  <c r="BF219"/>
  <c r="T219"/>
  <c r="R219"/>
  <c r="P219"/>
  <c r="BI218"/>
  <c r="BH218"/>
  <c r="BG218"/>
  <c r="BF218"/>
  <c r="T218"/>
  <c r="R218"/>
  <c r="P218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4"/>
  <c r="BH204"/>
  <c r="BG204"/>
  <c r="BF204"/>
  <c r="T204"/>
  <c r="R204"/>
  <c r="P204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2"/>
  <c r="BH192"/>
  <c r="BG192"/>
  <c r="BF192"/>
  <c r="T192"/>
  <c r="R192"/>
  <c r="P192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5"/>
  <c r="BH165"/>
  <c r="BG165"/>
  <c r="BF165"/>
  <c r="T165"/>
  <c r="R165"/>
  <c r="P165"/>
  <c r="BI162"/>
  <c r="BH162"/>
  <c r="BG162"/>
  <c r="BF162"/>
  <c r="T162"/>
  <c r="R162"/>
  <c r="P162"/>
  <c r="BI157"/>
  <c r="BH157"/>
  <c r="BG157"/>
  <c r="BF157"/>
  <c r="T157"/>
  <c r="R157"/>
  <c r="P157"/>
  <c r="BI154"/>
  <c r="BH154"/>
  <c r="BG154"/>
  <c r="BF154"/>
  <c r="T154"/>
  <c r="R154"/>
  <c r="P154"/>
  <c r="BI152"/>
  <c r="BH152"/>
  <c r="BG152"/>
  <c r="BF152"/>
  <c r="T152"/>
  <c r="R152"/>
  <c r="P152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09"/>
  <c r="BH109"/>
  <c r="BG109"/>
  <c r="BF109"/>
  <c r="T109"/>
  <c r="R109"/>
  <c r="P109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2"/>
  <c r="BH92"/>
  <c r="BG92"/>
  <c r="BF92"/>
  <c r="T92"/>
  <c r="R92"/>
  <c r="P92"/>
  <c r="J85"/>
  <c r="F85"/>
  <c r="F83"/>
  <c r="E81"/>
  <c r="J54"/>
  <c r="F54"/>
  <c r="F52"/>
  <c r="E50"/>
  <c r="J24"/>
  <c r="E24"/>
  <c r="J86"/>
  <c r="J23"/>
  <c r="J18"/>
  <c r="E18"/>
  <c r="F55"/>
  <c r="J17"/>
  <c r="J12"/>
  <c r="J52"/>
  <c r="E7"/>
  <c r="E48"/>
  <c i="5" r="J37"/>
  <c r="J36"/>
  <c i="1" r="AY58"/>
  <c i="5" r="J35"/>
  <c i="1" r="AX58"/>
  <c i="5" r="BI274"/>
  <c r="BH274"/>
  <c r="BG274"/>
  <c r="BF274"/>
  <c r="T274"/>
  <c r="R274"/>
  <c r="P274"/>
  <c r="BI271"/>
  <c r="BH271"/>
  <c r="BG271"/>
  <c r="BF271"/>
  <c r="T271"/>
  <c r="R271"/>
  <c r="P271"/>
  <c r="BI268"/>
  <c r="BH268"/>
  <c r="BG268"/>
  <c r="BF268"/>
  <c r="T268"/>
  <c r="R268"/>
  <c r="P268"/>
  <c r="BI266"/>
  <c r="BH266"/>
  <c r="BG266"/>
  <c r="BF266"/>
  <c r="T266"/>
  <c r="R266"/>
  <c r="P266"/>
  <c r="BI263"/>
  <c r="BH263"/>
  <c r="BG263"/>
  <c r="BF263"/>
  <c r="T263"/>
  <c r="R263"/>
  <c r="P263"/>
  <c r="BI261"/>
  <c r="BH261"/>
  <c r="BG261"/>
  <c r="BF261"/>
  <c r="T261"/>
  <c r="R261"/>
  <c r="P261"/>
  <c r="BI256"/>
  <c r="BH256"/>
  <c r="BG256"/>
  <c r="BF256"/>
  <c r="T256"/>
  <c r="R256"/>
  <c r="P256"/>
  <c r="BI254"/>
  <c r="BH254"/>
  <c r="BG254"/>
  <c r="BF254"/>
  <c r="T254"/>
  <c r="R254"/>
  <c r="P254"/>
  <c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46"/>
  <c r="BH246"/>
  <c r="BG246"/>
  <c r="BF246"/>
  <c r="T246"/>
  <c r="R246"/>
  <c r="P246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2"/>
  <c r="BH232"/>
  <c r="BG232"/>
  <c r="BF232"/>
  <c r="T232"/>
  <c r="R232"/>
  <c r="P232"/>
  <c r="BI230"/>
  <c r="BH230"/>
  <c r="BG230"/>
  <c r="BF230"/>
  <c r="T230"/>
  <c r="R230"/>
  <c r="P230"/>
  <c r="BI227"/>
  <c r="BH227"/>
  <c r="BG227"/>
  <c r="BF227"/>
  <c r="T227"/>
  <c r="R227"/>
  <c r="P227"/>
  <c r="BI224"/>
  <c r="BH224"/>
  <c r="BG224"/>
  <c r="BF224"/>
  <c r="T224"/>
  <c r="R224"/>
  <c r="P224"/>
  <c r="BI220"/>
  <c r="BH220"/>
  <c r="BG220"/>
  <c r="BF220"/>
  <c r="T220"/>
  <c r="R220"/>
  <c r="P220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2"/>
  <c r="BH172"/>
  <c r="BG172"/>
  <c r="BF172"/>
  <c r="T172"/>
  <c r="R172"/>
  <c r="P172"/>
  <c r="BI169"/>
  <c r="BH169"/>
  <c r="BG169"/>
  <c r="BF169"/>
  <c r="T169"/>
  <c r="R169"/>
  <c r="P169"/>
  <c r="BI167"/>
  <c r="BH167"/>
  <c r="BG167"/>
  <c r="BF167"/>
  <c r="T167"/>
  <c r="R167"/>
  <c r="P167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5"/>
  <c r="BH145"/>
  <c r="BG145"/>
  <c r="BF145"/>
  <c r="T145"/>
  <c r="R145"/>
  <c r="P145"/>
  <c r="BI141"/>
  <c r="BH141"/>
  <c r="BG141"/>
  <c r="BF141"/>
  <c r="T141"/>
  <c r="R141"/>
  <c r="P141"/>
  <c r="BI139"/>
  <c r="BH139"/>
  <c r="BG139"/>
  <c r="BF139"/>
  <c r="T139"/>
  <c r="R139"/>
  <c r="P139"/>
  <c r="BI133"/>
  <c r="BH133"/>
  <c r="BG133"/>
  <c r="BF133"/>
  <c r="T133"/>
  <c r="R133"/>
  <c r="P133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3"/>
  <c r="BH93"/>
  <c r="BG93"/>
  <c r="BF93"/>
  <c r="T93"/>
  <c r="R93"/>
  <c r="P93"/>
  <c r="J86"/>
  <c r="F86"/>
  <c r="F84"/>
  <c r="E82"/>
  <c r="J54"/>
  <c r="F54"/>
  <c r="F52"/>
  <c r="E50"/>
  <c r="J24"/>
  <c r="E24"/>
  <c r="J55"/>
  <c r="J23"/>
  <c r="J18"/>
  <c r="E18"/>
  <c r="F55"/>
  <c r="J17"/>
  <c r="J12"/>
  <c r="J52"/>
  <c r="E7"/>
  <c r="E48"/>
  <c i="4" r="J37"/>
  <c r="J36"/>
  <c i="1" r="AY57"/>
  <c i="4" r="J35"/>
  <c i="1" r="AX57"/>
  <c i="4" r="BI206"/>
  <c r="BH206"/>
  <c r="BG206"/>
  <c r="BF206"/>
  <c r="T206"/>
  <c r="R206"/>
  <c r="P206"/>
  <c r="BI205"/>
  <c r="BH205"/>
  <c r="BG205"/>
  <c r="BF205"/>
  <c r="T205"/>
  <c r="R205"/>
  <c r="P205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2"/>
  <c r="BH192"/>
  <c r="BG192"/>
  <c r="BF192"/>
  <c r="T192"/>
  <c r="R192"/>
  <c r="P192"/>
  <c r="BI190"/>
  <c r="BH190"/>
  <c r="BG190"/>
  <c r="BF190"/>
  <c r="T190"/>
  <c r="R190"/>
  <c r="P190"/>
  <c r="BI187"/>
  <c r="BH187"/>
  <c r="BG187"/>
  <c r="BF187"/>
  <c r="T187"/>
  <c r="R187"/>
  <c r="P187"/>
  <c r="BI184"/>
  <c r="BH184"/>
  <c r="BG184"/>
  <c r="BF184"/>
  <c r="T184"/>
  <c r="R184"/>
  <c r="P184"/>
  <c r="BI180"/>
  <c r="BH180"/>
  <c r="BG180"/>
  <c r="BF180"/>
  <c r="T180"/>
  <c r="R180"/>
  <c r="P180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7"/>
  <c r="BH107"/>
  <c r="BG107"/>
  <c r="BF107"/>
  <c r="T107"/>
  <c r="R107"/>
  <c r="P107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0"/>
  <c r="BH90"/>
  <c r="BG90"/>
  <c r="BF90"/>
  <c r="T90"/>
  <c r="R90"/>
  <c r="P90"/>
  <c r="J83"/>
  <c r="F83"/>
  <c r="F81"/>
  <c r="E79"/>
  <c r="J54"/>
  <c r="F54"/>
  <c r="F52"/>
  <c r="E50"/>
  <c r="J24"/>
  <c r="E24"/>
  <c r="J84"/>
  <c r="J23"/>
  <c r="J18"/>
  <c r="E18"/>
  <c r="F84"/>
  <c r="J17"/>
  <c r="J12"/>
  <c r="J81"/>
  <c r="E7"/>
  <c r="E77"/>
  <c i="3" r="J37"/>
  <c r="J36"/>
  <c i="1" r="AY56"/>
  <c i="3" r="J35"/>
  <c i="1" r="AX56"/>
  <c i="3" r="BI204"/>
  <c r="BH204"/>
  <c r="BG204"/>
  <c r="BF204"/>
  <c r="T204"/>
  <c r="R204"/>
  <c r="P204"/>
  <c r="BI203"/>
  <c r="BH203"/>
  <c r="BG203"/>
  <c r="BF203"/>
  <c r="T203"/>
  <c r="R203"/>
  <c r="P203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0"/>
  <c r="BH190"/>
  <c r="BG190"/>
  <c r="BF190"/>
  <c r="T190"/>
  <c r="R190"/>
  <c r="P190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8"/>
  <c r="BH178"/>
  <c r="BG178"/>
  <c r="BF178"/>
  <c r="T178"/>
  <c r="R178"/>
  <c r="P178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5"/>
  <c r="BH145"/>
  <c r="BG145"/>
  <c r="BF145"/>
  <c r="T145"/>
  <c r="R145"/>
  <c r="P145"/>
  <c r="BI142"/>
  <c r="BH142"/>
  <c r="BG142"/>
  <c r="BF142"/>
  <c r="T142"/>
  <c r="R142"/>
  <c r="P142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BI123"/>
  <c r="BH123"/>
  <c r="BG123"/>
  <c r="BF123"/>
  <c r="T123"/>
  <c r="R123"/>
  <c r="P123"/>
  <c r="BI120"/>
  <c r="BH120"/>
  <c r="BG120"/>
  <c r="BF120"/>
  <c r="T120"/>
  <c r="R120"/>
  <c r="P120"/>
  <c r="BI118"/>
  <c r="BH118"/>
  <c r="BG118"/>
  <c r="BF118"/>
  <c r="T118"/>
  <c r="R118"/>
  <c r="P118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7"/>
  <c r="BH107"/>
  <c r="BG107"/>
  <c r="BF107"/>
  <c r="T107"/>
  <c r="R107"/>
  <c r="P107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0"/>
  <c r="BH90"/>
  <c r="BG90"/>
  <c r="BF90"/>
  <c r="T90"/>
  <c r="R90"/>
  <c r="P90"/>
  <c r="J83"/>
  <c r="F83"/>
  <c r="F81"/>
  <c r="E79"/>
  <c r="J54"/>
  <c r="F54"/>
  <c r="F52"/>
  <c r="E50"/>
  <c r="J24"/>
  <c r="E24"/>
  <c r="J55"/>
  <c r="J23"/>
  <c r="J18"/>
  <c r="E18"/>
  <c r="F84"/>
  <c r="J17"/>
  <c r="J12"/>
  <c r="J52"/>
  <c r="E7"/>
  <c r="E77"/>
  <c i="2" r="J37"/>
  <c r="J36"/>
  <c i="1" r="AY55"/>
  <c i="2" r="J35"/>
  <c i="1" r="AX55"/>
  <c i="2" r="BI394"/>
  <c r="BH394"/>
  <c r="BG394"/>
  <c r="BF394"/>
  <c r="T394"/>
  <c r="R394"/>
  <c r="P394"/>
  <c r="BI393"/>
  <c r="BH393"/>
  <c r="BG393"/>
  <c r="BF393"/>
  <c r="T393"/>
  <c r="R393"/>
  <c r="P393"/>
  <c r="BI391"/>
  <c r="BH391"/>
  <c r="BG391"/>
  <c r="BF391"/>
  <c r="T391"/>
  <c r="R391"/>
  <c r="P391"/>
  <c r="BI390"/>
  <c r="BH390"/>
  <c r="BG390"/>
  <c r="BF390"/>
  <c r="T390"/>
  <c r="R390"/>
  <c r="P390"/>
  <c r="BI389"/>
  <c r="BH389"/>
  <c r="BG389"/>
  <c r="BF389"/>
  <c r="T389"/>
  <c r="R389"/>
  <c r="P389"/>
  <c r="BI388"/>
  <c r="BH388"/>
  <c r="BG388"/>
  <c r="BF388"/>
  <c r="T388"/>
  <c r="R388"/>
  <c r="P388"/>
  <c r="BI387"/>
  <c r="BH387"/>
  <c r="BG387"/>
  <c r="BF387"/>
  <c r="T387"/>
  <c r="R387"/>
  <c r="P387"/>
  <c r="BI385"/>
  <c r="BH385"/>
  <c r="BG385"/>
  <c r="BF385"/>
  <c r="T385"/>
  <c r="R385"/>
  <c r="P385"/>
  <c r="BI384"/>
  <c r="BH384"/>
  <c r="BG384"/>
  <c r="BF384"/>
  <c r="T384"/>
  <c r="R384"/>
  <c r="P384"/>
  <c r="BI379"/>
  <c r="BH379"/>
  <c r="BG379"/>
  <c r="BF379"/>
  <c r="T379"/>
  <c r="R379"/>
  <c r="P379"/>
  <c r="BI372"/>
  <c r="BH372"/>
  <c r="BG372"/>
  <c r="BF372"/>
  <c r="T372"/>
  <c r="R372"/>
  <c r="P372"/>
  <c r="BI365"/>
  <c r="BH365"/>
  <c r="BG365"/>
  <c r="BF365"/>
  <c r="T365"/>
  <c r="R365"/>
  <c r="P365"/>
  <c r="BI364"/>
  <c r="BH364"/>
  <c r="BG364"/>
  <c r="BF364"/>
  <c r="T364"/>
  <c r="R364"/>
  <c r="P364"/>
  <c r="BI362"/>
  <c r="BH362"/>
  <c r="BG362"/>
  <c r="BF362"/>
  <c r="T362"/>
  <c r="R362"/>
  <c r="P362"/>
  <c r="BI356"/>
  <c r="BH356"/>
  <c r="BG356"/>
  <c r="BF356"/>
  <c r="T356"/>
  <c r="R356"/>
  <c r="P356"/>
  <c r="BI350"/>
  <c r="BH350"/>
  <c r="BG350"/>
  <c r="BF350"/>
  <c r="T350"/>
  <c r="R350"/>
  <c r="P350"/>
  <c r="BI344"/>
  <c r="BH344"/>
  <c r="BG344"/>
  <c r="BF344"/>
  <c r="T344"/>
  <c r="R344"/>
  <c r="P344"/>
  <c r="BI334"/>
  <c r="BH334"/>
  <c r="BG334"/>
  <c r="BF334"/>
  <c r="T334"/>
  <c r="R334"/>
  <c r="P334"/>
  <c r="BI331"/>
  <c r="BH331"/>
  <c r="BG331"/>
  <c r="BF331"/>
  <c r="T331"/>
  <c r="R331"/>
  <c r="P331"/>
  <c r="BI329"/>
  <c r="BH329"/>
  <c r="BG329"/>
  <c r="BF329"/>
  <c r="T329"/>
  <c r="R329"/>
  <c r="P329"/>
  <c r="BI323"/>
  <c r="BH323"/>
  <c r="BG323"/>
  <c r="BF323"/>
  <c r="T323"/>
  <c r="R323"/>
  <c r="P323"/>
  <c r="BI321"/>
  <c r="BH321"/>
  <c r="BG321"/>
  <c r="BF321"/>
  <c r="T321"/>
  <c r="R321"/>
  <c r="P321"/>
  <c r="BI317"/>
  <c r="BH317"/>
  <c r="BG317"/>
  <c r="BF317"/>
  <c r="T317"/>
  <c r="R317"/>
  <c r="P317"/>
  <c r="BI316"/>
  <c r="BH316"/>
  <c r="BG316"/>
  <c r="BF316"/>
  <c r="T316"/>
  <c r="R316"/>
  <c r="P316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07"/>
  <c r="BH307"/>
  <c r="BG307"/>
  <c r="BF307"/>
  <c r="T307"/>
  <c r="R307"/>
  <c r="P307"/>
  <c r="BI300"/>
  <c r="BH300"/>
  <c r="BG300"/>
  <c r="BF300"/>
  <c r="T300"/>
  <c r="R300"/>
  <c r="P300"/>
  <c r="BI294"/>
  <c r="BH294"/>
  <c r="BG294"/>
  <c r="BF294"/>
  <c r="T294"/>
  <c r="R294"/>
  <c r="P294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1"/>
  <c r="BH281"/>
  <c r="BG281"/>
  <c r="BF281"/>
  <c r="T281"/>
  <c r="R281"/>
  <c r="P281"/>
  <c r="BI277"/>
  <c r="BH277"/>
  <c r="BG277"/>
  <c r="BF277"/>
  <c r="T277"/>
  <c r="R277"/>
  <c r="P277"/>
  <c r="BI274"/>
  <c r="BH274"/>
  <c r="BG274"/>
  <c r="BF274"/>
  <c r="T274"/>
  <c r="R274"/>
  <c r="P274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55"/>
  <c r="BH255"/>
  <c r="BG255"/>
  <c r="BF255"/>
  <c r="T255"/>
  <c r="R255"/>
  <c r="P255"/>
  <c r="BI253"/>
  <c r="BH253"/>
  <c r="BG253"/>
  <c r="BF253"/>
  <c r="T253"/>
  <c r="R253"/>
  <c r="P253"/>
  <c r="BI250"/>
  <c r="BH250"/>
  <c r="BG250"/>
  <c r="BF250"/>
  <c r="T250"/>
  <c r="R250"/>
  <c r="P250"/>
  <c r="BI247"/>
  <c r="BH247"/>
  <c r="BG247"/>
  <c r="BF247"/>
  <c r="T247"/>
  <c r="R247"/>
  <c r="P247"/>
  <c r="BI243"/>
  <c r="BH243"/>
  <c r="BG243"/>
  <c r="BF243"/>
  <c r="T243"/>
  <c r="R243"/>
  <c r="P243"/>
  <c r="BI241"/>
  <c r="BH241"/>
  <c r="BG241"/>
  <c r="BF241"/>
  <c r="T241"/>
  <c r="R241"/>
  <c r="P241"/>
  <c r="BI238"/>
  <c r="BH238"/>
  <c r="BG238"/>
  <c r="BF238"/>
  <c r="T238"/>
  <c r="R238"/>
  <c r="P238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19"/>
  <c r="BH219"/>
  <c r="BG219"/>
  <c r="BF219"/>
  <c r="T219"/>
  <c r="R219"/>
  <c r="P219"/>
  <c r="BI215"/>
  <c r="BH215"/>
  <c r="BG215"/>
  <c r="BF215"/>
  <c r="T215"/>
  <c r="R215"/>
  <c r="P215"/>
  <c r="BI211"/>
  <c r="BH211"/>
  <c r="BG211"/>
  <c r="BF211"/>
  <c r="T211"/>
  <c r="R211"/>
  <c r="P211"/>
  <c r="BI208"/>
  <c r="BH208"/>
  <c r="BG208"/>
  <c r="BF208"/>
  <c r="T208"/>
  <c r="R208"/>
  <c r="P208"/>
  <c r="BI206"/>
  <c r="BH206"/>
  <c r="BG206"/>
  <c r="BF206"/>
  <c r="T206"/>
  <c r="R206"/>
  <c r="P206"/>
  <c r="BI203"/>
  <c r="BH203"/>
  <c r="BG203"/>
  <c r="BF203"/>
  <c r="T203"/>
  <c r="R203"/>
  <c r="P203"/>
  <c r="BI198"/>
  <c r="BH198"/>
  <c r="BG198"/>
  <c r="BF198"/>
  <c r="T198"/>
  <c r="R198"/>
  <c r="P198"/>
  <c r="BI192"/>
  <c r="BH192"/>
  <c r="BG192"/>
  <c r="BF192"/>
  <c r="T192"/>
  <c r="R192"/>
  <c r="P192"/>
  <c r="BI189"/>
  <c r="BH189"/>
  <c r="BG189"/>
  <c r="BF189"/>
  <c r="T189"/>
  <c r="T188"/>
  <c r="R189"/>
  <c r="R188"/>
  <c r="P189"/>
  <c r="P188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5"/>
  <c r="BH175"/>
  <c r="BG175"/>
  <c r="BF175"/>
  <c r="T175"/>
  <c r="R175"/>
  <c r="P175"/>
  <c r="BI170"/>
  <c r="BH170"/>
  <c r="BG170"/>
  <c r="BF170"/>
  <c r="T170"/>
  <c r="R170"/>
  <c r="P170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2"/>
  <c r="BH152"/>
  <c r="BG152"/>
  <c r="BF152"/>
  <c r="T152"/>
  <c r="R152"/>
  <c r="P152"/>
  <c r="BI150"/>
  <c r="BH150"/>
  <c r="BG150"/>
  <c r="BF150"/>
  <c r="T150"/>
  <c r="R150"/>
  <c r="P150"/>
  <c r="BI145"/>
  <c r="BH145"/>
  <c r="BG145"/>
  <c r="BF145"/>
  <c r="T145"/>
  <c r="R145"/>
  <c r="P145"/>
  <c r="BI141"/>
  <c r="BH141"/>
  <c r="BG141"/>
  <c r="BF141"/>
  <c r="T141"/>
  <c r="R141"/>
  <c r="P141"/>
  <c r="BI135"/>
  <c r="BH135"/>
  <c r="BG135"/>
  <c r="BF135"/>
  <c r="T135"/>
  <c r="R135"/>
  <c r="P135"/>
  <c r="BI127"/>
  <c r="BH127"/>
  <c r="BG127"/>
  <c r="BF127"/>
  <c r="T127"/>
  <c r="R127"/>
  <c r="P127"/>
  <c r="BI125"/>
  <c r="BH125"/>
  <c r="BG125"/>
  <c r="BF125"/>
  <c r="T125"/>
  <c r="R125"/>
  <c r="P125"/>
  <c r="BI121"/>
  <c r="BH121"/>
  <c r="BG121"/>
  <c r="BF121"/>
  <c r="T121"/>
  <c r="R121"/>
  <c r="P121"/>
  <c r="BI114"/>
  <c r="BH114"/>
  <c r="BG114"/>
  <c r="BF114"/>
  <c r="T114"/>
  <c r="R114"/>
  <c r="P114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J83"/>
  <c r="F83"/>
  <c r="F81"/>
  <c r="E79"/>
  <c r="J54"/>
  <c r="F54"/>
  <c r="F52"/>
  <c r="E50"/>
  <c r="J24"/>
  <c r="E24"/>
  <c r="J55"/>
  <c r="J23"/>
  <c r="J18"/>
  <c r="E18"/>
  <c r="F84"/>
  <c r="J17"/>
  <c r="J12"/>
  <c r="J81"/>
  <c r="E7"/>
  <c r="E77"/>
  <c i="1" r="L50"/>
  <c r="AM50"/>
  <c r="AM49"/>
  <c r="L49"/>
  <c r="AM47"/>
  <c r="L47"/>
  <c r="L45"/>
  <c r="L44"/>
  <c i="9" r="J99"/>
  <c r="BK91"/>
  <c i="8" r="BK91"/>
  <c i="7" r="J213"/>
  <c r="BK162"/>
  <c i="6" r="J204"/>
  <c r="J146"/>
  <c r="J99"/>
  <c i="5" r="J213"/>
  <c r="BK145"/>
  <c i="4" r="BK99"/>
  <c i="8" r="BK87"/>
  <c i="7" r="BK174"/>
  <c r="J104"/>
  <c i="6" r="BK192"/>
  <c r="J114"/>
  <c i="5" r="BK207"/>
  <c r="J110"/>
  <c i="4" r="J144"/>
  <c i="3" r="J190"/>
  <c r="BK120"/>
  <c i="2" r="J269"/>
  <c r="J177"/>
  <c r="BK107"/>
  <c i="8" r="J87"/>
  <c i="7" r="J112"/>
  <c i="6" r="BK215"/>
  <c r="J148"/>
  <c i="5" r="BK230"/>
  <c r="BK157"/>
  <c i="4" r="BK184"/>
  <c r="BK110"/>
  <c i="3" r="BK188"/>
  <c r="J136"/>
  <c i="2" r="BK384"/>
  <c r="J313"/>
  <c r="J250"/>
  <c r="J206"/>
  <c r="BK125"/>
  <c i="8" r="J100"/>
  <c i="7" r="BK218"/>
  <c r="J152"/>
  <c i="6" r="BK219"/>
  <c r="J127"/>
  <c i="5" r="J254"/>
  <c r="BK96"/>
  <c i="4" r="J162"/>
  <c r="J107"/>
  <c i="3" r="J125"/>
  <c i="2" r="BK391"/>
  <c r="BK270"/>
  <c r="BK247"/>
  <c r="J96"/>
  <c i="7" r="BK168"/>
  <c r="BK114"/>
  <c i="6" r="BK154"/>
  <c r="J95"/>
  <c i="5" r="J199"/>
  <c r="BK107"/>
  <c i="4" r="J180"/>
  <c r="BK112"/>
  <c i="3" r="BK160"/>
  <c r="J129"/>
  <c i="2" r="J334"/>
  <c r="J253"/>
  <c r="J94"/>
  <c i="7" r="BK170"/>
  <c r="BK101"/>
  <c i="6" r="J222"/>
  <c i="5" r="BK243"/>
  <c r="J177"/>
  <c i="4" r="BK187"/>
  <c r="J110"/>
  <c i="3" r="BK178"/>
  <c r="J90"/>
  <c i="2" r="BK263"/>
  <c r="BK203"/>
  <c r="BK114"/>
  <c i="7" r="BK204"/>
  <c r="J114"/>
  <c i="6" r="BK140"/>
  <c i="5" r="BK237"/>
  <c r="J154"/>
  <c i="4" r="BK164"/>
  <c i="3" r="BK199"/>
  <c r="BK166"/>
  <c r="BK93"/>
  <c i="2" r="BK379"/>
  <c r="J281"/>
  <c r="J230"/>
  <c r="BK180"/>
  <c i="7" r="J149"/>
  <c r="J130"/>
  <c i="6" r="J196"/>
  <c r="BK146"/>
  <c r="BK114"/>
  <c i="5" r="J253"/>
  <c r="BK213"/>
  <c r="BK117"/>
  <c i="4" r="BK160"/>
  <c i="3" r="J188"/>
  <c r="J138"/>
  <c r="BK102"/>
  <c i="2" r="BK294"/>
  <c r="J182"/>
  <c r="J127"/>
  <c i="9" r="BK95"/>
  <c r="J87"/>
  <c i="7" r="J214"/>
  <c r="BK186"/>
  <c r="J141"/>
  <c i="6" r="J177"/>
  <c r="J122"/>
  <c i="5" r="J172"/>
  <c r="BK123"/>
  <c i="4" r="J184"/>
  <c r="J166"/>
  <c r="BK138"/>
  <c i="3" r="BK172"/>
  <c i="7" r="J138"/>
  <c i="6" r="J213"/>
  <c r="J174"/>
  <c i="5" r="J237"/>
  <c r="J190"/>
  <c r="J100"/>
  <c i="4" r="BK133"/>
  <c i="3" r="BK158"/>
  <c r="J114"/>
  <c i="2" r="BK334"/>
  <c r="BK255"/>
  <c r="J160"/>
  <c r="BK90"/>
  <c i="7" r="BK213"/>
  <c r="BK122"/>
  <c i="6" r="J170"/>
  <c r="J120"/>
  <c i="5" r="BK209"/>
  <c r="J128"/>
  <c i="4" r="J170"/>
  <c r="J97"/>
  <c i="3" r="BK162"/>
  <c r="BK131"/>
  <c i="2" r="J391"/>
  <c r="J316"/>
  <c r="J247"/>
  <c r="BK182"/>
  <c r="BK103"/>
  <c i="8" r="J89"/>
  <c i="7" r="BK202"/>
  <c r="BK140"/>
  <c i="6" r="J218"/>
  <c r="J154"/>
  <c i="5" r="J238"/>
  <c r="J113"/>
  <c i="4" r="J187"/>
  <c r="J136"/>
  <c i="3" r="BK182"/>
  <c r="J106"/>
  <c i="2" r="J311"/>
  <c r="BK238"/>
  <c i="7" r="J239"/>
  <c r="J157"/>
  <c i="6" r="J210"/>
  <c r="BK136"/>
  <c i="5" r="J266"/>
  <c r="BK203"/>
  <c r="J145"/>
  <c i="4" r="BK205"/>
  <c r="BK155"/>
  <c i="3" r="J199"/>
  <c r="BK134"/>
  <c i="2" r="J344"/>
  <c r="J226"/>
  <c r="BK96"/>
  <c i="7" r="BK188"/>
  <c r="BK120"/>
  <c i="6" r="BK231"/>
  <c r="J209"/>
  <c i="5" r="J256"/>
  <c r="J194"/>
  <c i="4" r="BK192"/>
  <c r="BK107"/>
  <c i="3" r="BK185"/>
  <c i="2" r="J362"/>
  <c r="BK300"/>
  <c r="BK230"/>
  <c r="J145"/>
  <c i="7" r="J226"/>
  <c r="J172"/>
  <c r="BK99"/>
  <c i="5" r="J263"/>
  <c r="J239"/>
  <c r="J157"/>
  <c i="4" r="J198"/>
  <c i="3" r="J178"/>
  <c r="J107"/>
  <c i="2" r="BK317"/>
  <c r="BK274"/>
  <c r="J238"/>
  <c r="BK105"/>
  <c i="7" r="BK143"/>
  <c r="J109"/>
  <c i="6" r="BK177"/>
  <c r="BK143"/>
  <c r="J104"/>
  <c i="5" r="J215"/>
  <c i="4" r="BK200"/>
  <c r="BK135"/>
  <c i="3" r="J182"/>
  <c r="J131"/>
  <c r="BK97"/>
  <c i="2" r="BK250"/>
  <c r="J141"/>
  <c i="9" r="J95"/>
  <c r="BK87"/>
  <c i="8" r="BK89"/>
  <c i="7" r="J212"/>
  <c r="J145"/>
  <c i="6" r="J212"/>
  <c r="J149"/>
  <c i="5" r="J261"/>
  <c r="J192"/>
  <c i="4" r="BK158"/>
  <c i="8" r="BK100"/>
  <c i="7" r="J170"/>
  <c r="J95"/>
  <c i="6" r="J184"/>
  <c i="5" r="BK256"/>
  <c r="BK156"/>
  <c r="BK141"/>
  <c i="4" r="J174"/>
  <c i="3" r="BK197"/>
  <c r="BK133"/>
  <c i="2" r="BK387"/>
  <c r="BK219"/>
  <c r="BK187"/>
  <c i="8" r="J96"/>
  <c i="7" r="BK212"/>
  <c r="BK152"/>
  <c r="BK95"/>
  <c i="6" r="BK109"/>
  <c i="5" r="BK274"/>
  <c r="J188"/>
  <c r="BK93"/>
  <c i="4" r="J120"/>
  <c i="3" r="J174"/>
  <c i="2" r="J388"/>
  <c r="BK323"/>
  <c r="BK262"/>
  <c r="J211"/>
  <c r="BK150"/>
  <c r="J90"/>
  <c i="7" r="J209"/>
  <c r="BK157"/>
  <c i="6" r="BK213"/>
  <c r="BK138"/>
  <c i="5" r="BK220"/>
  <c r="J107"/>
  <c i="4" r="J164"/>
  <c r="J127"/>
  <c i="3" r="J150"/>
  <c i="2" r="BK389"/>
  <c r="BK289"/>
  <c r="BK269"/>
  <c r="BK192"/>
  <c i="7" r="J219"/>
  <c r="BK146"/>
  <c i="6" r="BK182"/>
  <c r="J101"/>
  <c i="5" r="BK160"/>
  <c i="4" r="BK206"/>
  <c r="BK162"/>
  <c r="BK114"/>
  <c i="3" r="BK153"/>
  <c r="BK107"/>
  <c i="2" r="J365"/>
  <c r="BK264"/>
  <c r="J105"/>
  <c i="7" r="J199"/>
  <c r="J125"/>
  <c i="6" r="BK233"/>
  <c r="BK149"/>
  <c r="BK127"/>
  <c i="5" r="J220"/>
  <c r="BK128"/>
  <c i="4" r="J135"/>
  <c r="J95"/>
  <c i="3" r="J142"/>
  <c i="2" r="J364"/>
  <c r="BK312"/>
  <c r="J262"/>
  <c r="J163"/>
  <c i="7" r="BK219"/>
  <c r="J148"/>
  <c i="5" r="BK268"/>
  <c r="BK254"/>
  <c r="J197"/>
  <c r="J139"/>
  <c i="4" r="BK116"/>
  <c i="3" r="J170"/>
  <c i="2" r="BK390"/>
  <c r="BK350"/>
  <c r="J314"/>
  <c r="BK267"/>
  <c r="J185"/>
  <c r="BK156"/>
  <c i="7" r="BK148"/>
  <c r="J106"/>
  <c i="6" r="BK188"/>
  <c r="J138"/>
  <c i="5" r="J230"/>
  <c r="J160"/>
  <c r="J149"/>
  <c i="4" r="BK202"/>
  <c r="BK140"/>
  <c r="BK97"/>
  <c i="3" r="J118"/>
  <c i="2" r="BK314"/>
  <c r="BK241"/>
  <c r="J189"/>
  <c r="J150"/>
  <c i="9" r="J93"/>
  <c i="8" r="BK97"/>
  <c i="7" r="BK222"/>
  <c r="J192"/>
  <c r="J92"/>
  <c i="6" r="J162"/>
  <c r="BK101"/>
  <c i="5" r="J224"/>
  <c r="J156"/>
  <c r="J109"/>
  <c i="4" r="BK90"/>
  <c i="7" r="BK180"/>
  <c r="J116"/>
  <c i="6" r="J211"/>
  <c i="5" r="BK271"/>
  <c r="BK215"/>
  <c r="BK177"/>
  <c r="BK152"/>
  <c i="4" r="J176"/>
  <c i="3" r="J204"/>
  <c r="BK129"/>
  <c i="2" r="J356"/>
  <c r="J215"/>
  <c r="BK152"/>
  <c i="8" r="BK88"/>
  <c i="7" r="BK182"/>
  <c r="BK108"/>
  <c i="6" r="BK184"/>
  <c r="BK97"/>
  <c i="5" r="J201"/>
  <c r="BK149"/>
  <c i="4" r="J200"/>
  <c r="J116"/>
  <c i="3" r="BK170"/>
  <c r="BK90"/>
  <c i="2" r="BK362"/>
  <c r="BK272"/>
  <c r="BK215"/>
  <c r="BK141"/>
  <c i="7" r="J231"/>
  <c r="J196"/>
  <c r="BK125"/>
  <c i="6" r="J186"/>
  <c r="J116"/>
  <c i="5" r="BK247"/>
  <c r="BK201"/>
  <c r="BK115"/>
  <c i="4" r="BK180"/>
  <c r="J114"/>
  <c i="3" r="J145"/>
  <c i="2" r="J331"/>
  <c r="J267"/>
  <c r="BK211"/>
  <c i="7" r="BK233"/>
  <c r="J162"/>
  <c r="BK106"/>
  <c i="6" r="J145"/>
  <c r="BK92"/>
  <c i="5" r="BK109"/>
  <c i="4" r="BK201"/>
  <c r="BK136"/>
  <c i="3" r="BK156"/>
  <c r="BK118"/>
  <c i="2" r="J384"/>
  <c r="J114"/>
  <c i="7" r="J215"/>
  <c r="BK149"/>
  <c r="J97"/>
  <c i="6" r="J215"/>
  <c r="BK168"/>
  <c i="5" r="BK199"/>
  <c r="J130"/>
  <c i="4" r="J141"/>
  <c i="3" r="BK195"/>
  <c r="BK95"/>
  <c i="2" r="BK365"/>
  <c r="BK271"/>
  <c r="J228"/>
  <c r="BK158"/>
  <c i="7" r="BK214"/>
  <c r="BK145"/>
  <c i="6" r="J231"/>
  <c r="BK148"/>
  <c i="5" r="J209"/>
  <c r="J123"/>
  <c i="4" r="J155"/>
  <c i="6" r="BK106"/>
  <c i="5" r="J247"/>
  <c r="BK190"/>
  <c i="4" r="BK198"/>
  <c r="BK120"/>
  <c i="3" r="BK145"/>
  <c i="2" r="J350"/>
  <c r="J277"/>
  <c r="J219"/>
  <c r="J165"/>
  <c i="9" r="BK99"/>
  <c r="J90"/>
  <c i="8" r="BK86"/>
  <c i="7" r="J210"/>
  <c r="J184"/>
  <c r="BK104"/>
  <c i="6" r="BK180"/>
  <c r="J132"/>
  <c i="5" r="BK242"/>
  <c r="J182"/>
  <c r="BK139"/>
  <c i="4" r="BK176"/>
  <c r="BK174"/>
  <c i="8" r="J97"/>
  <c i="7" r="J165"/>
  <c i="6" r="J226"/>
  <c r="J157"/>
  <c i="5" r="J250"/>
  <c r="BK194"/>
  <c r="J93"/>
  <c i="4" r="J112"/>
  <c i="3" r="J168"/>
  <c r="BK123"/>
  <c i="2" r="BK344"/>
  <c r="J265"/>
  <c r="BK165"/>
  <c r="J98"/>
  <c i="7" r="BK196"/>
  <c r="J99"/>
  <c i="6" r="BK172"/>
  <c r="J130"/>
  <c i="5" r="BK239"/>
  <c r="J186"/>
  <c r="BK113"/>
  <c i="4" r="BK166"/>
  <c r="J106"/>
  <c i="3" r="J166"/>
  <c r="J134"/>
  <c r="J104"/>
  <c i="2" r="BK329"/>
  <c r="J264"/>
  <c r="J208"/>
  <c r="J152"/>
  <c i="7" r="J233"/>
  <c r="BK184"/>
  <c i="6" r="J236"/>
  <c r="J172"/>
  <c r="BK112"/>
  <c i="5" r="J241"/>
  <c r="BK130"/>
  <c i="4" r="BK199"/>
  <c r="J160"/>
  <c r="BK93"/>
  <c i="3" r="BK99"/>
  <c i="2" r="BK307"/>
  <c r="BK266"/>
  <c r="BK145"/>
  <c i="7" r="BK192"/>
  <c r="J120"/>
  <c i="6" r="BK162"/>
  <c r="J112"/>
  <c i="5" r="J227"/>
  <c r="J180"/>
  <c r="J102"/>
  <c i="4" r="J172"/>
  <c r="BK131"/>
  <c i="3" r="BK196"/>
  <c r="BK106"/>
  <c i="2" r="J289"/>
  <c r="BK98"/>
  <c i="7" r="J186"/>
  <c r="BK109"/>
  <c i="6" r="J219"/>
  <c r="BK196"/>
  <c i="5" r="BK232"/>
  <c r="J105"/>
  <c i="4" r="BK125"/>
  <c r="J90"/>
  <c i="3" r="J139"/>
  <c i="2" r="J387"/>
  <c r="J274"/>
  <c r="J232"/>
  <c r="J170"/>
  <c i="8" r="J88"/>
  <c i="7" r="J140"/>
  <c i="6" r="BK186"/>
  <c i="5" r="BK241"/>
  <c r="BK159"/>
  <c r="J98"/>
  <c i="4" r="BK104"/>
  <c i="2" r="BK393"/>
  <c r="J323"/>
  <c r="BK285"/>
  <c r="J243"/>
  <c r="J103"/>
  <c i="7" r="BK141"/>
  <c r="BK97"/>
  <c i="6" r="BK174"/>
  <c i="9" r="BK93"/>
  <c i="8" r="BK94"/>
  <c i="7" r="J204"/>
  <c r="J177"/>
  <c i="6" r="BK228"/>
  <c r="BK170"/>
  <c r="BK120"/>
  <c i="5" r="J240"/>
  <c r="BK167"/>
  <c r="J115"/>
  <c i="4" r="J190"/>
  <c i="7" r="BK239"/>
  <c r="BK127"/>
  <c i="6" r="BK209"/>
  <c r="BK104"/>
  <c i="5" r="BK205"/>
  <c r="BK125"/>
  <c i="4" r="BK95"/>
  <c i="3" r="BK164"/>
  <c r="J110"/>
  <c i="2" r="BK277"/>
  <c r="J263"/>
  <c r="J156"/>
  <c i="8" r="J91"/>
  <c i="7" r="J174"/>
  <c r="J101"/>
  <c i="6" r="J180"/>
  <c r="BK141"/>
  <c i="5" r="J274"/>
  <c r="J162"/>
  <c r="BK100"/>
  <c i="4" r="J125"/>
  <c i="3" r="J196"/>
  <c r="J153"/>
  <c r="J112"/>
  <c i="2" r="BK364"/>
  <c r="J285"/>
  <c r="J203"/>
  <c r="BK127"/>
  <c i="8" r="BK96"/>
  <c i="7" r="BK228"/>
  <c r="J182"/>
  <c r="J122"/>
  <c i="6" r="J202"/>
  <c r="BK132"/>
  <c i="5" r="BK261"/>
  <c r="BK119"/>
  <c i="4" r="BK172"/>
  <c r="J122"/>
  <c i="3" r="J120"/>
  <c i="2" r="BK388"/>
  <c r="BK287"/>
  <c r="BK161"/>
  <c i="7" r="BK199"/>
  <c i="6" r="J214"/>
  <c r="J143"/>
  <c i="5" r="J246"/>
  <c r="J119"/>
  <c i="4" r="J192"/>
  <c r="BK122"/>
  <c i="3" r="J185"/>
  <c r="J133"/>
  <c i="2" r="J390"/>
  <c r="BK316"/>
  <c r="BK163"/>
  <c i="7" r="BK231"/>
  <c r="BK132"/>
  <c i="6" r="J239"/>
  <c r="BK210"/>
  <c r="BK108"/>
  <c i="5" r="J203"/>
  <c i="4" r="BK197"/>
  <c r="J104"/>
  <c i="3" r="BK138"/>
  <c i="2" r="J393"/>
  <c r="BK265"/>
  <c r="BK185"/>
  <c r="BK94"/>
  <c i="7" r="BK210"/>
  <c r="J127"/>
  <c i="6" r="J188"/>
  <c i="5" r="J243"/>
  <c r="BK169"/>
  <c r="BK102"/>
  <c i="4" r="J131"/>
  <c i="3" r="J195"/>
  <c r="J95"/>
  <c i="2" r="J300"/>
  <c r="J198"/>
  <c r="BK135"/>
  <c i="6" r="J168"/>
  <c r="BK122"/>
  <c i="5" r="J242"/>
  <c r="J205"/>
  <c r="BK110"/>
  <c i="4" r="BK147"/>
  <c i="3" r="BK200"/>
  <c r="BK142"/>
  <c i="2" r="J317"/>
  <c r="J255"/>
  <c r="BK175"/>
  <c i="9" r="BK97"/>
  <c r="BK90"/>
  <c i="7" r="BK236"/>
  <c r="BK209"/>
  <c r="BK172"/>
  <c i="6" r="BK218"/>
  <c r="BK165"/>
  <c r="J92"/>
  <c i="5" r="BK211"/>
  <c r="J152"/>
  <c r="BK98"/>
  <c i="3" r="BK174"/>
  <c i="7" r="J218"/>
  <c r="J143"/>
  <c i="6" r="BK222"/>
  <c r="J141"/>
  <c i="5" r="BK238"/>
  <c r="J169"/>
  <c r="BK133"/>
  <c i="4" r="BK168"/>
  <c i="3" r="BK203"/>
  <c r="BK136"/>
  <c r="J93"/>
  <c i="2" r="BK232"/>
  <c r="BK189"/>
  <c r="J121"/>
  <c i="7" r="J211"/>
  <c r="BK116"/>
  <c i="6" r="J192"/>
  <c r="J108"/>
  <c i="5" r="J268"/>
  <c r="BK180"/>
  <c r="BK105"/>
  <c i="4" r="J138"/>
  <c i="3" r="J203"/>
  <c r="BK125"/>
  <c r="BK110"/>
  <c i="2" r="J379"/>
  <c r="BK311"/>
  <c r="BK243"/>
  <c r="BK177"/>
  <c i="8" r="J86"/>
  <c i="7" r="J188"/>
  <c r="BK112"/>
  <c i="6" r="BK145"/>
  <c r="BK99"/>
  <c i="5" r="BK172"/>
  <c i="4" r="J202"/>
  <c r="BK141"/>
  <c i="3" r="J162"/>
  <c i="2" r="J394"/>
  <c r="J294"/>
  <c r="BK170"/>
  <c i="7" r="BK215"/>
  <c r="BK138"/>
  <c i="6" r="BK202"/>
  <c r="BK116"/>
  <c i="5" r="BK250"/>
  <c r="J211"/>
  <c r="BK151"/>
  <c i="4" r="J206"/>
  <c r="J147"/>
  <c i="3" r="J200"/>
  <c r="BK150"/>
  <c r="J97"/>
  <c i="2" r="BK331"/>
  <c r="BK198"/>
  <c r="BK92"/>
  <c i="7" r="BK130"/>
  <c i="6" r="BK239"/>
  <c r="BK211"/>
  <c i="5" r="BK266"/>
  <c r="BK182"/>
  <c i="4" r="J199"/>
  <c r="BK127"/>
  <c i="3" r="BK190"/>
  <c r="J99"/>
  <c i="2" r="BK321"/>
  <c r="BK281"/>
  <c r="BK253"/>
  <c r="J175"/>
  <c i="1" r="AS54"/>
  <c i="6" r="J182"/>
  <c i="5" r="BK186"/>
  <c i="4" r="J205"/>
  <c r="J99"/>
  <c i="3" r="BK168"/>
  <c r="BK104"/>
  <c i="2" r="BK385"/>
  <c r="J270"/>
  <c r="BK206"/>
  <c r="BK160"/>
  <c i="7" r="J146"/>
  <c r="J132"/>
  <c i="6" r="BK214"/>
  <c r="J152"/>
  <c r="BK130"/>
  <c i="5" r="BK263"/>
  <c r="J151"/>
  <c r="J125"/>
  <c i="4" r="BK170"/>
  <c r="J133"/>
  <c i="3" r="J172"/>
  <c r="BK114"/>
  <c i="2" r="BK313"/>
  <c r="J180"/>
  <c i="9" r="J97"/>
  <c r="J91"/>
  <c i="7" r="BK226"/>
  <c r="J202"/>
  <c r="J168"/>
  <c i="6" r="J199"/>
  <c r="J140"/>
  <c r="J97"/>
  <c i="5" r="J232"/>
  <c r="J159"/>
  <c i="4" r="J201"/>
  <c r="BK106"/>
  <c i="7" r="J228"/>
  <c r="J154"/>
  <c i="6" r="BK212"/>
  <c r="J125"/>
  <c i="5" r="BK227"/>
  <c r="BK188"/>
  <c i="4" r="J197"/>
  <c i="3" r="BK204"/>
  <c r="J156"/>
  <c i="2" r="J385"/>
  <c r="J266"/>
  <c r="BK208"/>
  <c r="J125"/>
  <c i="7" r="J222"/>
  <c r="BK154"/>
  <c i="6" r="J233"/>
  <c r="BK152"/>
  <c r="BK95"/>
  <c i="5" r="BK197"/>
  <c r="J141"/>
  <c i="4" r="J140"/>
  <c r="J93"/>
  <c i="3" r="J160"/>
  <c i="2" r="J389"/>
  <c r="BK356"/>
  <c r="J307"/>
  <c r="BK228"/>
  <c r="J158"/>
  <c i="8" r="J94"/>
  <c i="7" r="BK177"/>
  <c i="6" r="J228"/>
  <c r="BK157"/>
  <c r="J106"/>
  <c i="5" r="BK246"/>
  <c r="BK192"/>
  <c i="4" r="BK190"/>
  <c r="BK144"/>
  <c i="3" r="J197"/>
  <c r="BK112"/>
  <c i="2" r="J321"/>
  <c r="J241"/>
  <c r="BK121"/>
  <c i="7" r="J180"/>
  <c i="6" r="BK236"/>
  <c r="BK125"/>
  <c i="5" r="BK240"/>
  <c r="BK224"/>
  <c r="J96"/>
  <c i="4" r="J158"/>
  <c r="J102"/>
  <c i="3" r="BK139"/>
  <c i="2" r="BK394"/>
  <c r="J372"/>
  <c r="J107"/>
  <c i="7" r="J236"/>
  <c r="BK165"/>
  <c r="J108"/>
  <c i="6" r="BK226"/>
  <c r="BK199"/>
  <c r="J109"/>
  <c i="5" r="J207"/>
  <c r="BK154"/>
  <c i="4" r="J168"/>
  <c i="3" r="BK198"/>
  <c r="J102"/>
  <c i="2" r="J329"/>
  <c r="J287"/>
  <c r="J187"/>
  <c r="J135"/>
  <c i="7" r="BK211"/>
  <c r="J136"/>
  <c i="6" r="BK204"/>
  <c i="5" r="BK253"/>
  <c r="BK162"/>
  <c r="J117"/>
  <c i="4" r="BK152"/>
  <c i="3" r="J198"/>
  <c r="J158"/>
  <c i="2" r="BK372"/>
  <c r="J312"/>
  <c r="J272"/>
  <c r="BK226"/>
  <c r="J92"/>
  <c i="7" r="BK136"/>
  <c r="BK92"/>
  <c i="6" r="J165"/>
  <c r="J136"/>
  <c i="5" r="J271"/>
  <c r="J167"/>
  <c r="J133"/>
  <c i="4" r="J152"/>
  <c r="BK102"/>
  <c i="3" r="J164"/>
  <c r="J123"/>
  <c i="2" r="J271"/>
  <c r="J192"/>
  <c r="J161"/>
  <c i="8" l="1" r="R85"/>
  <c i="2" r="T276"/>
  <c r="BK392"/>
  <c r="J392"/>
  <c r="J67"/>
  <c i="3" r="P89"/>
  <c r="T101"/>
  <c r="R111"/>
  <c r="P117"/>
  <c r="P194"/>
  <c i="4" r="T89"/>
  <c r="P101"/>
  <c r="BK119"/>
  <c r="J119"/>
  <c r="J64"/>
  <c r="T119"/>
  <c r="R196"/>
  <c i="5" r="P127"/>
  <c r="BK245"/>
  <c r="J245"/>
  <c r="J67"/>
  <c r="T255"/>
  <c i="6" r="T124"/>
  <c r="P221"/>
  <c r="P220"/>
  <c i="2" r="BK191"/>
  <c r="J191"/>
  <c r="J63"/>
  <c r="BK276"/>
  <c r="J276"/>
  <c r="J65"/>
  <c r="T383"/>
  <c i="3" r="BK122"/>
  <c r="J122"/>
  <c r="J65"/>
  <c r="R194"/>
  <c i="4" r="BK89"/>
  <c r="R89"/>
  <c r="T101"/>
  <c r="T111"/>
  <c r="BK196"/>
  <c r="J196"/>
  <c r="J66"/>
  <c i="5" r="R92"/>
  <c r="P104"/>
  <c r="R116"/>
  <c r="R122"/>
  <c r="P245"/>
  <c r="BK249"/>
  <c i="6" r="R91"/>
  <c r="T103"/>
  <c r="P113"/>
  <c r="R119"/>
  <c r="P208"/>
  <c r="P217"/>
  <c i="2" r="R89"/>
  <c r="P276"/>
  <c r="R383"/>
  <c i="3" r="T89"/>
  <c r="R101"/>
  <c r="P111"/>
  <c r="T117"/>
  <c r="P202"/>
  <c i="4" r="BK101"/>
  <c r="J101"/>
  <c r="J62"/>
  <c r="R101"/>
  <c r="R111"/>
  <c r="R119"/>
  <c r="T204"/>
  <c i="5" r="BK92"/>
  <c r="J92"/>
  <c r="J61"/>
  <c r="P92"/>
  <c r="T104"/>
  <c r="T116"/>
  <c r="T122"/>
  <c r="R236"/>
  <c r="P255"/>
  <c i="6" r="BK91"/>
  <c r="P124"/>
  <c r="BK217"/>
  <c r="J217"/>
  <c r="J67"/>
  <c i="7" r="P91"/>
  <c i="2" r="P191"/>
  <c r="BK252"/>
  <c r="J252"/>
  <c r="J64"/>
  <c r="T252"/>
  <c r="P383"/>
  <c i="3" r="T122"/>
  <c r="T202"/>
  <c i="4" r="P89"/>
  <c r="BK111"/>
  <c r="J111"/>
  <c r="J63"/>
  <c r="P111"/>
  <c r="P119"/>
  <c r="P196"/>
  <c i="5" r="T127"/>
  <c r="BK255"/>
  <c r="J255"/>
  <c r="J70"/>
  <c i="6" r="P91"/>
  <c r="P103"/>
  <c r="BK119"/>
  <c r="J119"/>
  <c r="J64"/>
  <c r="BK208"/>
  <c r="J208"/>
  <c r="J66"/>
  <c r="BK221"/>
  <c r="BK220"/>
  <c r="J220"/>
  <c r="J68"/>
  <c i="7" r="R103"/>
  <c r="R113"/>
  <c r="BK119"/>
  <c r="J119"/>
  <c r="J64"/>
  <c r="P119"/>
  <c r="R119"/>
  <c r="T119"/>
  <c r="P208"/>
  <c r="P217"/>
  <c i="2" r="T89"/>
  <c r="T88"/>
  <c r="T87"/>
  <c r="T191"/>
  <c r="R252"/>
  <c r="T392"/>
  <c i="3" r="P122"/>
  <c r="R202"/>
  <c i="4" r="T124"/>
  <c r="R204"/>
  <c i="5" r="BK127"/>
  <c r="J127"/>
  <c r="J65"/>
  <c r="T236"/>
  <c r="R255"/>
  <c i="6" r="T91"/>
  <c r="R103"/>
  <c r="R113"/>
  <c r="P119"/>
  <c r="R208"/>
  <c r="T217"/>
  <c i="7" r="BK91"/>
  <c r="P103"/>
  <c r="BK124"/>
  <c r="J124"/>
  <c r="J65"/>
  <c r="BK208"/>
  <c r="J208"/>
  <c r="J66"/>
  <c r="BK217"/>
  <c r="J217"/>
  <c r="J67"/>
  <c r="BK221"/>
  <c r="J221"/>
  <c r="J69"/>
  <c i="2" r="P89"/>
  <c r="P88"/>
  <c r="P87"/>
  <c i="1" r="AU55"/>
  <c i="2" r="R191"/>
  <c r="P252"/>
  <c r="BK383"/>
  <c r="J383"/>
  <c r="J66"/>
  <c r="P392"/>
  <c i="3" r="R89"/>
  <c r="BK111"/>
  <c r="J111"/>
  <c r="J63"/>
  <c r="T111"/>
  <c r="BK194"/>
  <c r="J194"/>
  <c r="J66"/>
  <c i="4" r="R124"/>
  <c r="P204"/>
  <c i="5" r="T92"/>
  <c r="R104"/>
  <c r="P116"/>
  <c r="P122"/>
  <c r="P236"/>
  <c r="P249"/>
  <c r="P248"/>
  <c i="6" r="BK124"/>
  <c r="J124"/>
  <c r="J65"/>
  <c r="R221"/>
  <c r="R220"/>
  <c i="7" r="R91"/>
  <c r="T103"/>
  <c r="T113"/>
  <c r="T124"/>
  <c r="R217"/>
  <c r="P221"/>
  <c r="P220"/>
  <c i="2" r="BK89"/>
  <c r="J89"/>
  <c r="J61"/>
  <c r="R276"/>
  <c r="R392"/>
  <c i="3" r="BK89"/>
  <c r="J89"/>
  <c r="J61"/>
  <c r="R122"/>
  <c r="BK202"/>
  <c r="J202"/>
  <c r="J67"/>
  <c i="4" r="P124"/>
  <c r="BK204"/>
  <c r="J204"/>
  <c r="J67"/>
  <c i="5" r="R127"/>
  <c r="R245"/>
  <c r="R249"/>
  <c r="R248"/>
  <c i="6" r="R124"/>
  <c r="T221"/>
  <c r="T220"/>
  <c i="7" r="T91"/>
  <c r="P113"/>
  <c r="P124"/>
  <c r="R208"/>
  <c r="T217"/>
  <c r="R221"/>
  <c r="R220"/>
  <c i="8" r="P85"/>
  <c r="BK93"/>
  <c r="J93"/>
  <c r="J62"/>
  <c r="R93"/>
  <c r="R84"/>
  <c r="R83"/>
  <c i="3" r="BK101"/>
  <c r="J101"/>
  <c r="J62"/>
  <c r="P101"/>
  <c r="BK117"/>
  <c r="J117"/>
  <c r="J64"/>
  <c r="R117"/>
  <c r="T194"/>
  <c i="4" r="BK124"/>
  <c r="J124"/>
  <c r="J65"/>
  <c r="T196"/>
  <c i="5" r="BK104"/>
  <c r="J104"/>
  <c r="J62"/>
  <c r="BK116"/>
  <c r="J116"/>
  <c r="J63"/>
  <c r="BK122"/>
  <c r="J122"/>
  <c r="J64"/>
  <c r="BK236"/>
  <c r="J236"/>
  <c r="J66"/>
  <c r="T245"/>
  <c r="T249"/>
  <c r="T248"/>
  <c i="6" r="BK103"/>
  <c r="J103"/>
  <c r="J62"/>
  <c r="BK113"/>
  <c r="J113"/>
  <c r="J63"/>
  <c r="T113"/>
  <c r="T119"/>
  <c r="T208"/>
  <c r="R217"/>
  <c i="7" r="BK103"/>
  <c r="J103"/>
  <c r="J62"/>
  <c r="BK113"/>
  <c r="J113"/>
  <c r="J63"/>
  <c r="R124"/>
  <c r="T208"/>
  <c r="T221"/>
  <c r="T220"/>
  <c i="8" r="BK85"/>
  <c r="J85"/>
  <c r="J61"/>
  <c r="T85"/>
  <c r="P93"/>
  <c r="T93"/>
  <c i="9" r="BK89"/>
  <c r="J89"/>
  <c r="J62"/>
  <c r="P89"/>
  <c r="P85"/>
  <c r="P84"/>
  <c i="1" r="AU62"/>
  <c i="9" r="R89"/>
  <c r="T89"/>
  <c r="BK96"/>
  <c r="J96"/>
  <c r="J64"/>
  <c r="P96"/>
  <c r="R96"/>
  <c r="T96"/>
  <c i="2" r="J52"/>
  <c r="J84"/>
  <c r="BE281"/>
  <c r="BE289"/>
  <c r="BE307"/>
  <c r="BE311"/>
  <c r="BE312"/>
  <c r="BE391"/>
  <c i="3" r="E48"/>
  <c r="BE90"/>
  <c r="BE93"/>
  <c r="BE112"/>
  <c r="BE120"/>
  <c r="BE129"/>
  <c r="BE134"/>
  <c r="BE136"/>
  <c i="4" r="E48"/>
  <c r="J55"/>
  <c r="BE90"/>
  <c r="BE107"/>
  <c r="BE112"/>
  <c r="BE122"/>
  <c r="BE125"/>
  <c r="BE172"/>
  <c i="5" r="J84"/>
  <c r="BE96"/>
  <c r="BE141"/>
  <c r="BE152"/>
  <c r="BE156"/>
  <c r="BE180"/>
  <c r="BE182"/>
  <c r="BE186"/>
  <c r="BE194"/>
  <c r="BE209"/>
  <c r="BE240"/>
  <c i="6" r="E79"/>
  <c r="BE101"/>
  <c r="BE120"/>
  <c r="BE127"/>
  <c r="BE162"/>
  <c r="BE184"/>
  <c i="7" r="BE112"/>
  <c r="BE120"/>
  <c r="BE122"/>
  <c r="BE162"/>
  <c r="BE168"/>
  <c i="2" r="BE90"/>
  <c r="BE125"/>
  <c r="BE127"/>
  <c r="BE152"/>
  <c r="BE211"/>
  <c r="BE215"/>
  <c r="BE219"/>
  <c r="BE344"/>
  <c i="3" r="BE106"/>
  <c r="BE153"/>
  <c r="BE196"/>
  <c i="4" r="BE93"/>
  <c r="BE106"/>
  <c r="BE120"/>
  <c r="BE136"/>
  <c r="BE140"/>
  <c r="BE144"/>
  <c r="BE170"/>
  <c i="5" r="J87"/>
  <c r="BE113"/>
  <c r="BE130"/>
  <c r="BE145"/>
  <c r="BE151"/>
  <c r="BE199"/>
  <c r="BE201"/>
  <c r="BE203"/>
  <c i="6" r="BE141"/>
  <c r="BE154"/>
  <c r="BE177"/>
  <c r="BE199"/>
  <c r="BE211"/>
  <c i="7" r="E48"/>
  <c r="BE106"/>
  <c r="BE108"/>
  <c r="BE141"/>
  <c r="BE165"/>
  <c r="BE177"/>
  <c r="BE180"/>
  <c r="BE182"/>
  <c r="BE184"/>
  <c r="BE186"/>
  <c r="BE188"/>
  <c r="BE192"/>
  <c i="2" r="BE92"/>
  <c r="BE103"/>
  <c r="BE150"/>
  <c r="BE177"/>
  <c r="BE180"/>
  <c r="BE182"/>
  <c r="BE331"/>
  <c r="BE372"/>
  <c r="BE379"/>
  <c r="BE388"/>
  <c i="3" r="F55"/>
  <c r="BE160"/>
  <c r="BE162"/>
  <c r="BE164"/>
  <c r="BE168"/>
  <c r="BE200"/>
  <c i="4" r="BE138"/>
  <c i="5" r="F87"/>
  <c r="BE98"/>
  <c r="BE102"/>
  <c r="BE110"/>
  <c r="BE119"/>
  <c r="BE167"/>
  <c r="BE169"/>
  <c r="BE227"/>
  <c r="BE246"/>
  <c r="BE247"/>
  <c r="BE250"/>
  <c i="6" r="BE112"/>
  <c r="BE132"/>
  <c r="BE157"/>
  <c r="BE165"/>
  <c r="BE172"/>
  <c r="BE182"/>
  <c r="BE239"/>
  <c i="7" r="J86"/>
  <c r="BE104"/>
  <c r="BE157"/>
  <c r="BE202"/>
  <c r="BE204"/>
  <c r="BE209"/>
  <c r="BE210"/>
  <c r="BE211"/>
  <c r="BE228"/>
  <c r="BE239"/>
  <c i="2" r="BE121"/>
  <c r="BE145"/>
  <c r="BE156"/>
  <c r="BE165"/>
  <c r="BE187"/>
  <c r="BE189"/>
  <c r="BE208"/>
  <c r="BE228"/>
  <c r="BE238"/>
  <c r="BE262"/>
  <c r="BE266"/>
  <c r="BE294"/>
  <c r="BE313"/>
  <c r="BE350"/>
  <c i="3" r="BE102"/>
  <c r="BE104"/>
  <c r="BE114"/>
  <c r="BE125"/>
  <c r="BE138"/>
  <c r="BE197"/>
  <c i="4" r="BE97"/>
  <c r="BE141"/>
  <c r="BE164"/>
  <c r="BE174"/>
  <c r="BE199"/>
  <c r="BE202"/>
  <c r="BE206"/>
  <c i="5" r="BE125"/>
  <c r="BE139"/>
  <c r="BE190"/>
  <c r="BE205"/>
  <c r="BE215"/>
  <c r="BE237"/>
  <c r="BE238"/>
  <c r="BE254"/>
  <c i="6" r="BE108"/>
  <c r="BE109"/>
  <c r="BE122"/>
  <c r="BE140"/>
  <c r="BE196"/>
  <c r="BE233"/>
  <c i="7" r="J52"/>
  <c r="BE92"/>
  <c r="BE95"/>
  <c r="BE97"/>
  <c r="BE127"/>
  <c r="BE130"/>
  <c r="BE148"/>
  <c r="BE152"/>
  <c r="BE231"/>
  <c i="2" r="E48"/>
  <c r="F55"/>
  <c r="BE105"/>
  <c r="BE107"/>
  <c r="BE114"/>
  <c r="BE135"/>
  <c r="BE141"/>
  <c r="BE158"/>
  <c r="BE160"/>
  <c r="BE230"/>
  <c r="BE232"/>
  <c r="BE263"/>
  <c r="BE264"/>
  <c r="BE265"/>
  <c r="BE277"/>
  <c r="BE314"/>
  <c r="BE316"/>
  <c r="BE334"/>
  <c r="BE356"/>
  <c r="BE362"/>
  <c r="BE364"/>
  <c r="BE365"/>
  <c i="3" r="J81"/>
  <c r="J84"/>
  <c r="BE110"/>
  <c r="BE118"/>
  <c r="BE123"/>
  <c r="BE139"/>
  <c r="BE142"/>
  <c r="BE156"/>
  <c r="BE158"/>
  <c r="BE166"/>
  <c r="BE170"/>
  <c r="BE174"/>
  <c r="BE185"/>
  <c r="BE190"/>
  <c r="BE195"/>
  <c i="4" r="J52"/>
  <c r="BE110"/>
  <c r="BE152"/>
  <c r="BE166"/>
  <c r="BE168"/>
  <c r="BE176"/>
  <c i="5" r="BE154"/>
  <c r="BE157"/>
  <c r="BE159"/>
  <c r="BE188"/>
  <c r="BE197"/>
  <c r="BE207"/>
  <c r="BE211"/>
  <c r="BE224"/>
  <c r="BE232"/>
  <c r="BE239"/>
  <c r="BE266"/>
  <c r="BE268"/>
  <c i="6" r="J55"/>
  <c r="F86"/>
  <c r="BE125"/>
  <c r="BE130"/>
  <c r="BE146"/>
  <c r="BE148"/>
  <c r="BE149"/>
  <c r="BE170"/>
  <c r="BE180"/>
  <c r="BE214"/>
  <c r="BE215"/>
  <c i="7" r="BE101"/>
  <c r="BE116"/>
  <c r="BE170"/>
  <c r="BE172"/>
  <c r="BE174"/>
  <c r="BE214"/>
  <c r="BE215"/>
  <c r="BE222"/>
  <c r="BE226"/>
  <c i="8" r="BE88"/>
  <c r="BE97"/>
  <c i="9" r="J52"/>
  <c i="2" r="BE94"/>
  <c r="BE96"/>
  <c r="BE98"/>
  <c r="BE170"/>
  <c r="BE175"/>
  <c r="BE226"/>
  <c r="BE255"/>
  <c r="BE267"/>
  <c r="BE269"/>
  <c r="BE270"/>
  <c r="BE271"/>
  <c r="BE300"/>
  <c r="BE385"/>
  <c r="BE387"/>
  <c i="3" r="BE145"/>
  <c r="BE150"/>
  <c r="BE178"/>
  <c r="BE182"/>
  <c r="BE198"/>
  <c i="4" r="BE127"/>
  <c r="BE131"/>
  <c r="BE133"/>
  <c r="BE135"/>
  <c r="BE147"/>
  <c r="BE187"/>
  <c r="BE192"/>
  <c r="BE205"/>
  <c i="5" r="E80"/>
  <c r="BE109"/>
  <c r="BE115"/>
  <c r="BE117"/>
  <c r="BE123"/>
  <c r="BE133"/>
  <c r="BE172"/>
  <c r="BE192"/>
  <c r="BE213"/>
  <c r="BE242"/>
  <c r="BE256"/>
  <c r="BE261"/>
  <c r="BE271"/>
  <c r="BE274"/>
  <c i="6" r="J83"/>
  <c r="BE104"/>
  <c r="BE106"/>
  <c r="BE145"/>
  <c r="BE168"/>
  <c r="BE174"/>
  <c r="BE204"/>
  <c r="BE209"/>
  <c r="BE212"/>
  <c r="BE213"/>
  <c r="BE218"/>
  <c r="BE219"/>
  <c r="BE226"/>
  <c r="BE228"/>
  <c i="7" r="F86"/>
  <c r="BE125"/>
  <c r="BE132"/>
  <c r="BE136"/>
  <c r="BE143"/>
  <c r="BE145"/>
  <c i="8" r="J55"/>
  <c r="BE86"/>
  <c r="BE94"/>
  <c r="BE96"/>
  <c r="BE100"/>
  <c i="2" r="BE161"/>
  <c r="BE163"/>
  <c r="BE185"/>
  <c r="BE192"/>
  <c r="BE198"/>
  <c r="BE203"/>
  <c r="BE206"/>
  <c r="BE241"/>
  <c r="BE243"/>
  <c r="BE247"/>
  <c r="BE250"/>
  <c r="BE253"/>
  <c r="BE272"/>
  <c r="BE274"/>
  <c r="BE285"/>
  <c r="BE287"/>
  <c r="BE317"/>
  <c r="BE321"/>
  <c r="BE323"/>
  <c r="BE329"/>
  <c r="BE384"/>
  <c r="BE389"/>
  <c r="BE390"/>
  <c r="BE393"/>
  <c r="BE394"/>
  <c r="BK188"/>
  <c r="J188"/>
  <c r="J62"/>
  <c i="3" r="BE95"/>
  <c r="BE97"/>
  <c r="BE99"/>
  <c r="BE107"/>
  <c r="BE131"/>
  <c r="BE133"/>
  <c r="BE172"/>
  <c r="BE204"/>
  <c i="4" r="F55"/>
  <c r="BE99"/>
  <c r="BE104"/>
  <c r="BE114"/>
  <c r="BE116"/>
  <c r="BE155"/>
  <c r="BE158"/>
  <c r="BE160"/>
  <c r="BE162"/>
  <c r="BE180"/>
  <c r="BE184"/>
  <c r="BE190"/>
  <c r="BE200"/>
  <c r="BE201"/>
  <c i="5" r="BE105"/>
  <c r="BE107"/>
  <c r="BE149"/>
  <c r="BE160"/>
  <c r="BE162"/>
  <c r="BE220"/>
  <c r="BE230"/>
  <c r="BE241"/>
  <c r="BE243"/>
  <c i="6" r="BE92"/>
  <c r="BE95"/>
  <c r="BE97"/>
  <c r="BE99"/>
  <c r="BE136"/>
  <c r="BE138"/>
  <c r="BE152"/>
  <c r="BE202"/>
  <c r="BE231"/>
  <c i="7" r="BE140"/>
  <c r="BE149"/>
  <c r="BE196"/>
  <c r="BE199"/>
  <c r="BE212"/>
  <c r="BE213"/>
  <c r="BE236"/>
  <c i="8" r="F55"/>
  <c r="J77"/>
  <c r="BE87"/>
  <c r="BE89"/>
  <c r="BE91"/>
  <c i="3" r="BE188"/>
  <c r="BE199"/>
  <c r="BE203"/>
  <c i="4" r="BE95"/>
  <c r="BE102"/>
  <c r="BE197"/>
  <c r="BE198"/>
  <c i="5" r="BE93"/>
  <c r="BE100"/>
  <c r="BE128"/>
  <c r="BE177"/>
  <c r="BE253"/>
  <c r="BE263"/>
  <c i="6" r="BE114"/>
  <c r="BE116"/>
  <c r="BE143"/>
  <c r="BE186"/>
  <c r="BE188"/>
  <c r="BE192"/>
  <c r="BE210"/>
  <c r="BE222"/>
  <c r="BE236"/>
  <c i="7" r="BE99"/>
  <c r="BE109"/>
  <c r="BE114"/>
  <c r="BE138"/>
  <c r="BE146"/>
  <c r="BE154"/>
  <c r="BE218"/>
  <c r="BE219"/>
  <c r="BE233"/>
  <c i="8" r="E48"/>
  <c r="BK99"/>
  <c r="J99"/>
  <c r="J63"/>
  <c i="9" r="E48"/>
  <c r="F55"/>
  <c r="J55"/>
  <c r="BE87"/>
  <c r="BE90"/>
  <c r="BE91"/>
  <c r="BE93"/>
  <c r="BE95"/>
  <c r="BE97"/>
  <c r="BE99"/>
  <c r="BK86"/>
  <c r="J86"/>
  <c r="J61"/>
  <c r="BK94"/>
  <c r="J94"/>
  <c r="J63"/>
  <c i="7" r="F34"/>
  <c i="1" r="BA60"/>
  <c i="3" r="F36"/>
  <c i="1" r="BC56"/>
  <c i="7" r="F36"/>
  <c i="1" r="BC60"/>
  <c i="5" r="J34"/>
  <c i="1" r="AW58"/>
  <c i="4" r="F36"/>
  <c i="1" r="BC57"/>
  <c i="3" r="F35"/>
  <c i="1" r="BB56"/>
  <c i="9" r="F36"/>
  <c i="1" r="BC62"/>
  <c i="6" r="F36"/>
  <c i="1" r="BC59"/>
  <c i="2" r="J34"/>
  <c i="1" r="AW55"/>
  <c i="8" r="F36"/>
  <c i="1" r="BC61"/>
  <c i="6" r="J34"/>
  <c i="1" r="AW59"/>
  <c i="3" r="J34"/>
  <c i="1" r="AW56"/>
  <c i="9" r="F34"/>
  <c i="1" r="BA62"/>
  <c i="2" r="F35"/>
  <c i="1" r="BB55"/>
  <c i="3" r="F37"/>
  <c i="1" r="BD56"/>
  <c i="8" r="F34"/>
  <c i="1" r="BA61"/>
  <c i="7" r="F35"/>
  <c i="1" r="BB60"/>
  <c i="4" r="F35"/>
  <c i="1" r="BB57"/>
  <c i="6" r="F37"/>
  <c i="1" r="BD59"/>
  <c i="8" r="F37"/>
  <c i="1" r="BD61"/>
  <c i="2" r="F37"/>
  <c i="1" r="BD55"/>
  <c i="6" r="F35"/>
  <c i="1" r="BB59"/>
  <c i="2" r="F34"/>
  <c i="1" r="BA55"/>
  <c i="4" r="F34"/>
  <c i="1" r="BA57"/>
  <c i="5" r="F36"/>
  <c i="1" r="BC58"/>
  <c i="2" r="F36"/>
  <c i="1" r="BC55"/>
  <c i="6" r="F34"/>
  <c i="1" r="BA59"/>
  <c i="9" r="F35"/>
  <c i="1" r="BB62"/>
  <c i="8" r="J34"/>
  <c i="1" r="AW61"/>
  <c i="9" r="J34"/>
  <c i="1" r="AW62"/>
  <c i="5" r="F34"/>
  <c i="1" r="BA58"/>
  <c i="8" r="F35"/>
  <c i="1" r="BB61"/>
  <c i="7" r="F37"/>
  <c i="1" r="BD60"/>
  <c i="7" r="J34"/>
  <c i="1" r="AW60"/>
  <c i="9" r="F37"/>
  <c i="1" r="BD62"/>
  <c i="5" r="F35"/>
  <c i="1" r="BB58"/>
  <c i="5" r="F37"/>
  <c i="1" r="BD58"/>
  <c i="4" r="J34"/>
  <c i="1" r="AW57"/>
  <c i="3" r="F34"/>
  <c i="1" r="BA56"/>
  <c i="4" r="F37"/>
  <c i="1" r="BD57"/>
  <c i="9" l="1" r="R85"/>
  <c r="R84"/>
  <c r="T85"/>
  <c r="T84"/>
  <c i="6" r="P90"/>
  <c r="P89"/>
  <c i="1" r="AU59"/>
  <c i="7" r="P90"/>
  <c r="P89"/>
  <c i="1" r="AU60"/>
  <c i="8" r="T84"/>
  <c r="T83"/>
  <c i="4" r="P88"/>
  <c r="P87"/>
  <c i="1" r="AU57"/>
  <c i="6" r="BK90"/>
  <c r="J90"/>
  <c r="J60"/>
  <c i="4" r="R88"/>
  <c r="R87"/>
  <c i="5" r="T91"/>
  <c r="T90"/>
  <c i="7" r="T90"/>
  <c r="T89"/>
  <c i="3" r="P88"/>
  <c r="P87"/>
  <c i="1" r="AU56"/>
  <c i="3" r="T88"/>
  <c r="T87"/>
  <c i="4" r="T88"/>
  <c r="T87"/>
  <c i="6" r="T90"/>
  <c r="T89"/>
  <c i="5" r="P91"/>
  <c r="P90"/>
  <c i="1" r="AU58"/>
  <c i="5" r="BK248"/>
  <c r="J248"/>
  <c r="J68"/>
  <c r="R91"/>
  <c r="R90"/>
  <c i="4" r="BK88"/>
  <c r="BK87"/>
  <c r="J87"/>
  <c r="J59"/>
  <c i="7" r="R90"/>
  <c r="R89"/>
  <c i="3" r="R88"/>
  <c r="R87"/>
  <c i="8" r="P84"/>
  <c r="P83"/>
  <c i="1" r="AU61"/>
  <c i="7" r="BK90"/>
  <c r="J90"/>
  <c r="J60"/>
  <c i="2" r="R88"/>
  <c r="R87"/>
  <c i="6" r="R90"/>
  <c r="R89"/>
  <c i="2" r="BK88"/>
  <c r="BK87"/>
  <c r="J87"/>
  <c r="J59"/>
  <c i="6" r="J91"/>
  <c r="J61"/>
  <c i="5" r="J249"/>
  <c r="J69"/>
  <c i="6" r="J221"/>
  <c r="J69"/>
  <c i="4" r="J89"/>
  <c r="J61"/>
  <c i="7" r="J91"/>
  <c r="J61"/>
  <c r="BK220"/>
  <c r="J220"/>
  <c r="J68"/>
  <c i="3" r="BK88"/>
  <c r="BK87"/>
  <c r="J87"/>
  <c i="5" r="BK91"/>
  <c r="J91"/>
  <c r="J60"/>
  <c i="8" r="BK84"/>
  <c r="J84"/>
  <c r="J60"/>
  <c i="9" r="BK85"/>
  <c r="J85"/>
  <c r="J60"/>
  <c i="4" r="F33"/>
  <c i="1" r="AZ57"/>
  <c r="BD54"/>
  <c r="W33"/>
  <c i="4" r="J33"/>
  <c i="1" r="AV57"/>
  <c r="AT57"/>
  <c i="5" r="F33"/>
  <c i="1" r="AZ58"/>
  <c i="3" r="J33"/>
  <c i="1" r="AV56"/>
  <c r="AT56"/>
  <c r="BA54"/>
  <c r="W30"/>
  <c i="5" r="J33"/>
  <c i="1" r="AV58"/>
  <c r="AT58"/>
  <c i="9" r="F33"/>
  <c i="1" r="AZ62"/>
  <c i="9" r="J33"/>
  <c i="1" r="AV62"/>
  <c r="AT62"/>
  <c i="2" r="J33"/>
  <c i="1" r="AV55"/>
  <c r="AT55"/>
  <c i="6" r="F33"/>
  <c i="1" r="AZ59"/>
  <c i="8" r="J33"/>
  <c i="1" r="AV61"/>
  <c r="AT61"/>
  <c i="8" r="F33"/>
  <c i="1" r="AZ61"/>
  <c i="6" r="J33"/>
  <c i="1" r="AV59"/>
  <c r="AT59"/>
  <c r="BC54"/>
  <c r="AY54"/>
  <c i="2" r="F33"/>
  <c i="1" r="AZ55"/>
  <c i="7" r="F33"/>
  <c i="1" r="AZ60"/>
  <c r="BB54"/>
  <c r="W31"/>
  <c i="7" r="J33"/>
  <c i="1" r="AV60"/>
  <c r="AT60"/>
  <c i="3" r="F33"/>
  <c i="1" r="AZ56"/>
  <c i="3" r="J30"/>
  <c i="1" r="AG56"/>
  <c i="3" l="1" r="J39"/>
  <c i="2" r="J88"/>
  <c r="J60"/>
  <c i="3" r="J59"/>
  <c r="J88"/>
  <c r="J60"/>
  <c i="5" r="BK90"/>
  <c r="J90"/>
  <c i="7" r="BK89"/>
  <c r="J89"/>
  <c i="4" r="J88"/>
  <c r="J60"/>
  <c i="8" r="BK83"/>
  <c r="J83"/>
  <c r="J59"/>
  <c i="6" r="BK89"/>
  <c r="J89"/>
  <c r="J59"/>
  <c i="9" r="BK84"/>
  <c r="J84"/>
  <c r="J59"/>
  <c i="1" r="AN56"/>
  <c r="AU54"/>
  <c i="2" r="J30"/>
  <c i="1" r="AG55"/>
  <c r="AN55"/>
  <c r="W32"/>
  <c i="5" r="J30"/>
  <c i="1" r="AG58"/>
  <c r="AN58"/>
  <c r="AW54"/>
  <c r="AK30"/>
  <c i="4" r="J30"/>
  <c i="1" r="AG57"/>
  <c r="AN57"/>
  <c r="AX54"/>
  <c i="7" r="J30"/>
  <c i="1" r="AG60"/>
  <c r="AN60"/>
  <c r="AZ54"/>
  <c r="W29"/>
  <c i="2" l="1" r="J39"/>
  <c i="7" r="J39"/>
  <c i="5" r="J39"/>
  <c r="J59"/>
  <c i="7" r="J59"/>
  <c i="4" r="J39"/>
  <c i="1" r="AV54"/>
  <c r="AK29"/>
  <c i="6" r="J30"/>
  <c i="1" r="AG59"/>
  <c r="AN59"/>
  <c i="8" r="J30"/>
  <c i="1" r="AG61"/>
  <c r="AN61"/>
  <c i="9" r="J30"/>
  <c i="1" r="AG62"/>
  <c r="AN62"/>
  <c i="6" l="1" r="J39"/>
  <c i="8" r="J39"/>
  <c i="9" r="J39"/>
  <c i="1" r="AG54"/>
  <c r="AK26"/>
  <c r="AK3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<sst xmlns="http://schemas.openxmlformats.org/spreadsheetml/2006/main">
  <si>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</si>
  <si>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</si>
  <si>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</si>
  <si>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</si>
  <si>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</si>
  <si>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{27059c3d-b036-4aba-8715-36e2acc5e6aa}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</si>
  <si>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</si>
  <si>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</si>
  <si>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</si>
  <si>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</si>
  <si>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</si>
  <si>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</si>
  <si>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</si>
  <si>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</si>
  <si>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210125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</si>
  <si>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</si>
  <si>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</si>
  <si>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Opěrná stěna Průmyslová, Praha 15, č. akce 1076</t>
  </si>
  <si>
    <t>KSO:</t>
  </si>
  <si>
    <t/>
  </si>
  <si>
    <t>CC-CZ:</t>
  </si>
  <si>
    <t>Místo:</t>
  </si>
  <si>
    <t>Praha</t>
  </si>
  <si>
    <t>Datum:</t>
  </si>
  <si>
    <t>25. 1. 2021</t>
  </si>
  <si>
    <t>Zadavatel:</t>
  </si>
  <si>
    <t>IČ:</t>
  </si>
  <si>
    <t>03447286</t>
  </si>
  <si>
    <t>Technická správa komunikací hl. m. Prahy, a.s.</t>
  </si>
  <si>
    <t>DIČ:</t>
  </si>
  <si>
    <t>CZ03447286</t>
  </si>
  <si>
    <t>Uchazeč:</t>
  </si>
  <si>
    <t>Vyplň údaj</t>
  </si>
  <si>
    <t>Projektant:</t>
  </si>
  <si>
    <t>26760312</t>
  </si>
  <si>
    <t>d plus projektová a inženýrská a.s.</t>
  </si>
  <si>
    <t>CZ26760312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</si>
  <si>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</si>
  <si>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</si>
  <si>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</si>
  <si>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</si>
  <si>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</si>
  <si>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</si>
  <si>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</si>
  <si>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</si>
  <si>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</si>
  <si>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</si>
  <si>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</si>
  <si>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</si>
  <si>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</si>
  <si>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</si>
  <si>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</si>
  <si>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</si>
  <si>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</si>
  <si>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</si>
  <si>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</si>
  <si>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</si>
  <si>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</si>
  <si>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</si>
  <si>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</si>
  <si>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</si>
  <si>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</si>
  <si>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</si>
  <si>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</si>
  <si>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</si>
  <si>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</si>
  <si>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</si>
  <si>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</si>
  <si>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</si>
  <si>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</si>
  <si>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</si>
  <si>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</si>
  <si>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</si>
  <si>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</si>
  <si>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</si>
  <si>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</si>
  <si>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</si>
  <si>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</si>
  <si>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</si>
  <si>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</si>
  <si>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</si>
  <si>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</si>
  <si>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>Komunikace</t>
  </si>
  <si>
    <t>STA</t>
  </si>
  <si>
    <t>1</t>
  </si>
  <si>
    <t>{af92772b-8555-42ac-9550-c41a806356a3}</t>
  </si>
  <si>
    <t>2</t>
  </si>
  <si>
    <t>SO201</t>
  </si>
  <si>
    <t>Opěrná stěna severozápad</t>
  </si>
  <si>
    <t>{9a9541b5-50a1-4fb7-9bab-f5e3adea6573}</t>
  </si>
  <si>
    <t>SO202</t>
  </si>
  <si>
    <t>Opěrná stěna jihozápad</t>
  </si>
  <si>
    <t>{44537f63-dd37-4a5c-b000-7afd13272862}</t>
  </si>
  <si>
    <t>SO203</t>
  </si>
  <si>
    <t>Opěrná stěna střed</t>
  </si>
  <si>
    <t>{68a360b0-0070-4585-b59d-d836f7a5180f}</t>
  </si>
  <si>
    <t>SO204</t>
  </si>
  <si>
    <t>Opěrná stěna severovýchod</t>
  </si>
  <si>
    <t>{e288d236-b179-4e62-add5-89c734366581}</t>
  </si>
  <si>
    <t>SO205</t>
  </si>
  <si>
    <t>Opěrná stěna jihovýchod</t>
  </si>
  <si>
    <t>{b867e7f3-139c-4a6c-a2d3-7b6ad060509a}</t>
  </si>
  <si>
    <t>O</t>
  </si>
  <si>
    <t>Ostatní náklady</t>
  </si>
  <si>
    <t>OST</t>
  </si>
  <si>
    <t>{645da647-3aa6-4c09-aa62-f917e74c9c39}</t>
  </si>
  <si>
    <t>V</t>
  </si>
  <si>
    <t>VRN</t>
  </si>
  <si>
    <t>VON</t>
  </si>
  <si>
    <t>{db73a4a3-b93f-4f17-a176-13e7ca9988f7}</t>
  </si>
  <si>
    <t>S_LA_2</t>
  </si>
  <si>
    <t>Plocha litého asfaltu 2</t>
  </si>
  <si>
    <t>m2</t>
  </si>
  <si>
    <t>1431,2</t>
  </si>
  <si>
    <t>S_LA_1</t>
  </si>
  <si>
    <t>Plocha litého asfaltu 1</t>
  </si>
  <si>
    <t>239,7</t>
  </si>
  <si>
    <t>KRYCÍ LIST SOUPISU PRACÍ</t>
  </si>
  <si>
    <t>S_oo</t>
  </si>
  <si>
    <t>Plocha opravy vozovky u opravovaných obrub</t>
  </si>
  <si>
    <t>828,8</t>
  </si>
  <si>
    <t>L_z</t>
  </si>
  <si>
    <t>Délka žlabu</t>
  </si>
  <si>
    <t>m</t>
  </si>
  <si>
    <t>952,4</t>
  </si>
  <si>
    <t>S_np</t>
  </si>
  <si>
    <t>Plocha chodníkového přejezdu</t>
  </si>
  <si>
    <t>24,7</t>
  </si>
  <si>
    <t>S_sr</t>
  </si>
  <si>
    <t>Plocha stávající rampy</t>
  </si>
  <si>
    <t>183,9</t>
  </si>
  <si>
    <t>Objekt:</t>
  </si>
  <si>
    <t>S_nch</t>
  </si>
  <si>
    <t>Plocha nových chodníků</t>
  </si>
  <si>
    <t>1646,2</t>
  </si>
  <si>
    <t>SO101 - Komunikace</t>
  </si>
  <si>
    <t>S_sp</t>
  </si>
  <si>
    <t>Plocha signálního pásu</t>
  </si>
  <si>
    <t>4,9</t>
  </si>
  <si>
    <t>S_ov_b</t>
  </si>
  <si>
    <t>Plocha oprav vozovky - pouze bourání</t>
  </si>
  <si>
    <t>303,5</t>
  </si>
  <si>
    <t>S_ov_f</t>
  </si>
  <si>
    <t>Plocha oprav vozovky s frézováním</t>
  </si>
  <si>
    <t>1838,3</t>
  </si>
  <si>
    <t>L_oa</t>
  </si>
  <si>
    <t>Délka oprav asfaltového krytu</t>
  </si>
  <si>
    <t>830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</si>
  <si>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</si>
  <si>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</si>
  <si>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</si>
  <si>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</si>
  <si>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</si>
  <si>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</si>
  <si>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</si>
  <si>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</si>
  <si>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</si>
  <si>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</si>
  <si>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</si>
  <si>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</si>
  <si>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</si>
  <si>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</si>
  <si>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</si>
  <si>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</si>
  <si>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</si>
  <si>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</si>
  <si>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</si>
  <si>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</si>
  <si>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</si>
  <si>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</si>
  <si>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</si>
  <si>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</si>
  <si>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</si>
  <si>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</si>
  <si>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</si>
  <si>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</si>
  <si>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</si>
  <si>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</si>
  <si>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</si>
  <si>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</si>
  <si>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CS ÚRS 2021 01</t>
  </si>
  <si>
    <t>4</t>
  </si>
  <si>
    <t>-1379268941</t>
  </si>
  <si>
    <t>VV</t>
  </si>
  <si>
    <t>"Východní okraj" 61,9+126,0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</si>
  <si>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</si>
  <si>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</si>
  <si>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1545980329</t>
  </si>
  <si>
    <t>S_LA_1+S_sr</t>
  </si>
  <si>
    <t>3</t>
  </si>
  <si>
    <t>113107170</t>
  </si>
  <si>
    <t>Odstranění podkladů nebo krytů strojně plochy jednotlivě přes 50 m2 do 200 m2 s přemístěním hmot na skládku na vzdálenost do 20 m nebo s naložením na dopravní prostředek z betonu prostého, o tl. vrstvy do 100 mm</t>
  </si>
  <si>
    <t>-750090012</t>
  </si>
  <si>
    <t>113107177</t>
  </si>
  <si>
    <t>Odstranění podkladů nebo krytů strojně plochy jednotlivě přes 50 m2 do 200 m2 s přemístěním hmot na skládku na vzdálenost do 20 m nebo s naložením na dopravní prostředek z betonu vyztuženého sítěmi, o tl. vrstvy přes 150 do 300 mm</t>
  </si>
  <si>
    <t>-58734326</t>
  </si>
  <si>
    <t>"Rampa" 183,9</t>
  </si>
  <si>
    <t>5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</si>
  <si>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</si>
  <si>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</si>
  <si>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-2120908211</t>
  </si>
  <si>
    <t>"Ulice Plukovníka Mráze" 99,5</t>
  </si>
  <si>
    <t>"Ulice Plukovníka Mráze - nově přejezd" 24,7</t>
  </si>
  <si>
    <t>"Ulice Pod stanicí" 115,5</t>
  </si>
  <si>
    <t>Součet</t>
  </si>
  <si>
    <t>6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</si>
  <si>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</si>
  <si>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</si>
  <si>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2056147409</t>
  </si>
  <si>
    <t>7</t>
  </si>
  <si>
    <t>113107130</t>
  </si>
  <si>
    <t>Odstranění podkladů nebo krytů ručně s přemístěním hmot na skládku na vzdálenost do 3 m nebo s naložením na dopravní prostředek z betonu prostého, o tl. vrstvy do 100 mm</t>
  </si>
  <si>
    <t>-1532485753</t>
  </si>
  <si>
    <t>8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</si>
  <si>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</si>
  <si>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</si>
  <si>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-2131795745</t>
  </si>
  <si>
    <t>P</t>
  </si>
  <si>
    <t>Poznámka k položce:_x000d_
Dle PD: tloušťka není ověřená</t>
  </si>
  <si>
    <t>"Oprava vozovky u opravovaných obrub"</t>
  </si>
  <si>
    <t>"Severozápad" 245,0</t>
  </si>
  <si>
    <t>"Jihozápad" 280,3</t>
  </si>
  <si>
    <t>"Severovýchod + jihovýchod" 303,5</t>
  </si>
  <si>
    <t>9</t>
  </si>
  <si>
    <t>113107141</t>
  </si>
  <si>
    <t>Odstranění podkladů nebo krytů ručně s přemístěním hmot na skládku na vzdálenost do 3 m nebo s naložením na dopravní prostředek živičných, o tl. vrstvy do 50 mm</t>
  </si>
  <si>
    <t>-512060776</t>
  </si>
  <si>
    <t>"Chodníky, technický prostor"</t>
  </si>
  <si>
    <t>"Jihozápad" 479,3</t>
  </si>
  <si>
    <t>"Střed" 367,8</t>
  </si>
  <si>
    <t>"Severovýchod" 267,9</t>
  </si>
  <si>
    <t>"Jihovýchod" 316,2</t>
  </si>
  <si>
    <t>10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</si>
  <si>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</si>
  <si>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</si>
  <si>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915476473</t>
  </si>
  <si>
    <t>11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</si>
  <si>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</si>
  <si>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</si>
  <si>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-1699335420</t>
  </si>
  <si>
    <t>12</t>
  </si>
  <si>
    <t>113154232</t>
  </si>
  <si>
    <t>Frézování živičného podkladu nebo krytu s naložením na dopravní prostředek plochy přes 500 do 1 000 m2 bez překážek v trase pruhu šířky přes 1 m do 2 m, tloušťky vrstvy 40 mm</t>
  </si>
  <si>
    <t>836065434</t>
  </si>
  <si>
    <t>"Oprava obrusné vrstvy"</t>
  </si>
  <si>
    <t>"Severozápad" 609,3</t>
  </si>
  <si>
    <t>"Jihozápad" 703,7</t>
  </si>
  <si>
    <t>13</t>
  </si>
  <si>
    <t>113201112</t>
  </si>
  <si>
    <t>Vytrhání obrub s vybouráním lože, s přemístěním hmot na skládku na vzdálenost do 3 m nebo s naložením na dopravní prostředek silničních ležatých</t>
  </si>
  <si>
    <t>198924167</t>
  </si>
  <si>
    <t>"Oprava obrub"</t>
  </si>
  <si>
    <t>"Severozápad" 245,4</t>
  </si>
  <si>
    <t>"Jihozápad" 280,0</t>
  </si>
  <si>
    <t>"Severovýchod + jihovýchod" 302,1</t>
  </si>
  <si>
    <t>14</t>
  </si>
  <si>
    <t>113202111</t>
  </si>
  <si>
    <t>Vytrhání obrub s vybouráním lože, s přemístěním hmot na skládku na vzdálenost do 3 m nebo s naložením na dopravní prostředek z krajníků nebo obrubníků stojatých</t>
  </si>
  <si>
    <t>463720168</t>
  </si>
  <si>
    <t>"Obruby u technického prostoru"</t>
  </si>
  <si>
    <t>"Jihozápad" 265,8</t>
  </si>
  <si>
    <t>121112003</t>
  </si>
  <si>
    <t>Sejmutí ornice ručně při souvislé ploše, tl. vrstvy do 200 mm</t>
  </si>
  <si>
    <t>-935965263</t>
  </si>
  <si>
    <t>"Střed" 16,2+21,9</t>
  </si>
  <si>
    <t>"Severovýchod" 76,9</t>
  </si>
  <si>
    <t>"Jihovýchod" 205,1</t>
  </si>
  <si>
    <t>16</t>
  </si>
  <si>
    <t>133212011</t>
  </si>
  <si>
    <t>Hloubení šachet ručně zapažených i nezapažených v horninách třídy těžitelnosti I skupiny 3, půdorysná plocha výkopu do 4 m2</t>
  </si>
  <si>
    <t>m3</t>
  </si>
  <si>
    <t>1265480385</t>
  </si>
  <si>
    <t>"Výměna vpustí" 16*(1,5*1,5-0,4)*2,0</t>
  </si>
  <si>
    <t>17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</si>
  <si>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</si>
  <si>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</si>
  <si>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-337114579</t>
  </si>
  <si>
    <t>"Šachty" 59,2</t>
  </si>
  <si>
    <t>"Výsadba" 4,7</t>
  </si>
  <si>
    <t>18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</si>
  <si>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</si>
  <si>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</si>
  <si>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-1343308270</t>
  </si>
  <si>
    <t>63,9*10 'Přepočtené koeficientem množství</t>
  </si>
  <si>
    <t>19</t>
  </si>
  <si>
    <t>171201221</t>
  </si>
  <si>
    <t>Poplatek za uložení stavebního odpadu na skládce (skládkovné) zeminy a kamení zatříděného do Katalogu odpadů pod kódem 17 05 04</t>
  </si>
  <si>
    <t>t</t>
  </si>
  <si>
    <t>478359960</t>
  </si>
  <si>
    <t>63,9*1,8 'Přepočtené koeficientem množství</t>
  </si>
  <si>
    <t>20</t>
  </si>
  <si>
    <t>171251201</t>
  </si>
  <si>
    <t>Uložení sypaniny na skládky nebo meziskládky bez hutnění s upravením uložené sypaniny do předepsaného tvaru</t>
  </si>
  <si>
    <t>317089223</t>
  </si>
  <si>
    <t>174111101</t>
  </si>
  <si>
    <t>Zásyp sypaninou z jakékoliv horniny ručně s uložením výkopku ve vrstvách se zhutněním jam, šachet, rýh nebo kolem objektů v těchto vykopávkách</t>
  </si>
  <si>
    <t>-157069640</t>
  </si>
  <si>
    <t>22</t>
  </si>
  <si>
    <t>M</t>
  </si>
  <si>
    <t>58331200</t>
  </si>
  <si>
    <t>štěrkopísek netříděný zásypový</t>
  </si>
  <si>
    <t>-1942381849</t>
  </si>
  <si>
    <t>59,2*1,8 'Přepočtené koeficientem množství</t>
  </si>
  <si>
    <t>23</t>
  </si>
  <si>
    <t>181311103</t>
  </si>
  <si>
    <t>Rozprostření a urovnání ornice v rovině nebo ve svahu sklonu do 1:5 ručně při souvislé ploše, tl. vrstvy do 200 mm</t>
  </si>
  <si>
    <t>1557000488</t>
  </si>
  <si>
    <t>24</t>
  </si>
  <si>
    <t>181411141</t>
  </si>
  <si>
    <t>Založení trávníku na půdě předem připravené plochy do 1000 m2 výsevem včetně utažení parterového v rovině nebo na svahu do 1:5</t>
  </si>
  <si>
    <t>655082251</t>
  </si>
  <si>
    <t>25</t>
  </si>
  <si>
    <t>00572420</t>
  </si>
  <si>
    <t>osivo směs travní parková okrasná</t>
  </si>
  <si>
    <t>kg</t>
  </si>
  <si>
    <t>1782851147</t>
  </si>
  <si>
    <t>320,1*0,02 'Přepočtené koeficientem množství</t>
  </si>
  <si>
    <t>26</t>
  </si>
  <si>
    <t>183101213</t>
  </si>
  <si>
    <t>Hloubení jamek pro vysazování rostlin v zemině tř.1 až 4 s výměnou půdy z 50% v rovině nebo na svahu do 1:5, objemu přes 0,02 do 0,05 m3</t>
  </si>
  <si>
    <t>kus</t>
  </si>
  <si>
    <t>-1932135547</t>
  </si>
  <si>
    <t>"Výsadba keřů"</t>
  </si>
  <si>
    <t>"Východní okraj" 62+126</t>
  </si>
  <si>
    <t>27</t>
  </si>
  <si>
    <t>10321100</t>
  </si>
  <si>
    <t>zahradní substrát pro výsadbu VL</t>
  </si>
  <si>
    <t>1204885622</t>
  </si>
  <si>
    <t>188*0,025 'Přepočtené koeficientem množství</t>
  </si>
  <si>
    <t>28</t>
  </si>
  <si>
    <t>184102311</t>
  </si>
  <si>
    <t>Výsadba keře bez balu do předem vyhloubené jamky se zalitím v rovině nebo na svahu do 1:5 výšky do 2 m v terénu</t>
  </si>
  <si>
    <t>-304769744</t>
  </si>
  <si>
    <t>Poznámka k položce:_x000d_
Množství: 1 kus/m2</t>
  </si>
  <si>
    <t>29</t>
  </si>
  <si>
    <t>02652024</t>
  </si>
  <si>
    <t>růže /Rosa/</t>
  </si>
  <si>
    <t>1253051692</t>
  </si>
  <si>
    <t>Poznámka k položce:_x000d_
Druh křovin bude vybrán dle požadavku OŽP</t>
  </si>
  <si>
    <t>30</t>
  </si>
  <si>
    <t>184818232</t>
  </si>
  <si>
    <t>Ochrana kmene bedněním před poškozením stavebním provozem zřízení včetně odstranění výšky bednění do 2 m průměru kmene přes 300 do 500 mm</t>
  </si>
  <si>
    <t>-1965062959</t>
  </si>
  <si>
    <t>Zakládání</t>
  </si>
  <si>
    <t>31</t>
  </si>
  <si>
    <t>271572211</t>
  </si>
  <si>
    <t>Podsyp pod základové konstrukce se zhutněním a urovnáním povrchu ze štěrkopísku netříděného</t>
  </si>
  <si>
    <t>-973007938</t>
  </si>
  <si>
    <t>"Podklad pod žlab" L_z*0,7*0,1</t>
  </si>
  <si>
    <t>Komunikace pozemní</t>
  </si>
  <si>
    <t>32</t>
  </si>
  <si>
    <t>564851111</t>
  </si>
  <si>
    <t>Podklad ze štěrkodrti ŠD s rozprostřením a zhutněním, po zhutnění tl. 150 mm</t>
  </si>
  <si>
    <t>1815695256</t>
  </si>
  <si>
    <t>Poznámka k položce:_x000d_
Štěrkodrť ŠDb 0/32</t>
  </si>
  <si>
    <t>S_LA_1+S_LA_2</t>
  </si>
  <si>
    <t>"Odečet plochy nahrazené přejezdem" -S_np</t>
  </si>
  <si>
    <t>33</t>
  </si>
  <si>
    <t>564861111</t>
  </si>
  <si>
    <t>Podklad ze štěrkodrti ŠD s rozprostřením a zhutněním, po zhutnění tl. 200 mm</t>
  </si>
  <si>
    <t>1608253053</t>
  </si>
  <si>
    <t>"Rampa" S_sr</t>
  </si>
  <si>
    <t>"Chodníkový přejezd" S_np-S_sp</t>
  </si>
  <si>
    <t>"Signální a varovný pás" 4,9</t>
  </si>
  <si>
    <t>34</t>
  </si>
  <si>
    <t>565155101</t>
  </si>
  <si>
    <t>Asfaltový beton vrstva podkladní ACP 16 (obalované kamenivo střednězrnné - OKS) s rozprostřením a zhutněním v pruhu šířky do 1,5 m, po zhutnění tl. 70 mm</t>
  </si>
  <si>
    <t>1916974688</t>
  </si>
  <si>
    <t>35</t>
  </si>
  <si>
    <t>567114111</t>
  </si>
  <si>
    <t>Podklad ze směsi stmelené cementem SC bez dilatačních spár, s rozprostřením a zhutněním SC C 20/25 (PB I), po zhutnění tl. 100 mm</t>
  </si>
  <si>
    <t>1555436808</t>
  </si>
  <si>
    <t>"Nové chodníky, technický prostor" S_nch</t>
  </si>
  <si>
    <t>36</t>
  </si>
  <si>
    <t>567114121</t>
  </si>
  <si>
    <t>Podklad ze směsi stmelené cementem SC bez dilatačních spár, s rozprostřením a zhutněním SC C 20/25 (PB I), po zhutnění tl. 110 mm</t>
  </si>
  <si>
    <t>-2079866380</t>
  </si>
  <si>
    <t>"Signální a varovný pás"</t>
  </si>
  <si>
    <t>37</t>
  </si>
  <si>
    <t>567124111</t>
  </si>
  <si>
    <t>Podklad ze směsi stmelené cementem SC bez dilatačních spár, s rozprostřením a zhutněním SC C 20/25 (PB I), po zhutnění tl. 150 mm</t>
  </si>
  <si>
    <t>799033474</t>
  </si>
  <si>
    <t>38</t>
  </si>
  <si>
    <t>567144113</t>
  </si>
  <si>
    <t>Podklad ze směsi stmelené cementem SC bez dilatačních spár, s rozprostřením a zhutněním SC C 20/25 (PB I), po zhutnění tl. 250 mm</t>
  </si>
  <si>
    <t>-1723085241</t>
  </si>
  <si>
    <t>Poznámka k položce:_x000d_
Dle PD: tloušťka bude upravena dle skutečnosti</t>
  </si>
  <si>
    <t>39</t>
  </si>
  <si>
    <t>572531134</t>
  </si>
  <si>
    <t>Vyspravení trhlin dosavadního krytu asfaltovou sanační hmotou oprava trhlin šířky přes 60 do 70 mm</t>
  </si>
  <si>
    <t>925194320</t>
  </si>
  <si>
    <t>"Severozápad" 242,8</t>
  </si>
  <si>
    <t>"Jihozápad" 282,3</t>
  </si>
  <si>
    <t>"Severovýchod + jihovýchod" 304,9</t>
  </si>
  <si>
    <t>Mezisoučet</t>
  </si>
  <si>
    <t>"Úzké trhliny" L_oa*0,15</t>
  </si>
  <si>
    <t>40</t>
  </si>
  <si>
    <t>572531R01</t>
  </si>
  <si>
    <t>Vyspravení trhlin dosavadního krytu asfaltovou sanační hmotou oprava trhlin šířky přes 60 do 70 mm s geotextilií</t>
  </si>
  <si>
    <t>692871017</t>
  </si>
  <si>
    <t>"Úzké trhliny" L_oa*0,2</t>
  </si>
  <si>
    <t>41</t>
  </si>
  <si>
    <t>572531135</t>
  </si>
  <si>
    <t>Vyspravení trhlin dosavadního krytu asfaltovou sanační hmotou oprava trhlin šířky přes 70 mm</t>
  </si>
  <si>
    <t>1197102547</t>
  </si>
  <si>
    <t>"Široké trhliny" L_oa*0,15</t>
  </si>
  <si>
    <t>42</t>
  </si>
  <si>
    <t>572531R02</t>
  </si>
  <si>
    <t>Vyspravení trhlin dosavadního krytu asfaltovou sanační hmotou oprava trhlin šířky přes 70 mm s geotextilií</t>
  </si>
  <si>
    <t>-1838338437</t>
  </si>
  <si>
    <t>"Široké trhliny" L_oa*0,25</t>
  </si>
  <si>
    <t>43</t>
  </si>
  <si>
    <t>573231106</t>
  </si>
  <si>
    <t>Postřik spojovací PS bez posypu kamenivem ze silniční emulze, v množství 0,30 kg/m2</t>
  </si>
  <si>
    <t>-1689589948</t>
  </si>
  <si>
    <t>S_ov_f+S_ov_b</t>
  </si>
  <si>
    <t>44</t>
  </si>
  <si>
    <t>577134131</t>
  </si>
  <si>
    <t>Asfaltový beton vrstva obrusná ACO 11 (ABS) s rozprostřením a se zhutněním z modifikovaného asfaltu v pruhu šířky přes do 1,5 do 3 m, po zhutnění tl. 40 mm</t>
  </si>
  <si>
    <t>1228095850</t>
  </si>
  <si>
    <t>45</t>
  </si>
  <si>
    <t>578142115</t>
  </si>
  <si>
    <t>Litý asfalt MA 8 (LAJ) s rozprostřením z nemodifikovaného asfaltu v pruhu šířky do 3 m tl. 40 mm</t>
  </si>
  <si>
    <t>-1085974917</t>
  </si>
  <si>
    <t>46</t>
  </si>
  <si>
    <t>578142215</t>
  </si>
  <si>
    <t>Litý asfalt MA 8 (LAJ) s rozprostřením z nemodifikovaného asfaltu v pruhu šířky přes 3 m tl. 40 mm</t>
  </si>
  <si>
    <t>-437744335</t>
  </si>
  <si>
    <t>47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</si>
  <si>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</si>
  <si>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</si>
  <si>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-1170752359</t>
  </si>
  <si>
    <t>48</t>
  </si>
  <si>
    <t>59245226</t>
  </si>
  <si>
    <t>dlažba tvar obdélník betonová pro nevidomé 200x100x80mm barevná</t>
  </si>
  <si>
    <t>-781063033</t>
  </si>
  <si>
    <t>4,9*1,03 'Přepočtené koeficientem množství</t>
  </si>
  <si>
    <t>Trubní vedení</t>
  </si>
  <si>
    <t>49</t>
  </si>
  <si>
    <t>890411811</t>
  </si>
  <si>
    <t>Bourání šachet a jímek ručně velikosti obestavěného prostoru do 1,5 m3 z prefabrikovaných skruží</t>
  </si>
  <si>
    <t>-989938150</t>
  </si>
  <si>
    <t>"Stávající vpusti" 16*1,0</t>
  </si>
  <si>
    <t>50</t>
  </si>
  <si>
    <t>895941111</t>
  </si>
  <si>
    <t>Zřízení vpusti kanalizační uliční z betonových dílců typ UV-50 normální</t>
  </si>
  <si>
    <t>360516750</t>
  </si>
  <si>
    <t>"Severozápad" 2</t>
  </si>
  <si>
    <t>"Jihozápad" 5</t>
  </si>
  <si>
    <t>"Střed" 1</t>
  </si>
  <si>
    <t>"Severovýchod" 3</t>
  </si>
  <si>
    <t>"Jihovýchod" 5</t>
  </si>
  <si>
    <t>51</t>
  </si>
  <si>
    <t>59223820</t>
  </si>
  <si>
    <t>vpusť uliční skruž betonová 290x500x50mm s osazením na kalový koš pro těžké naplaveniny</t>
  </si>
  <si>
    <t>-324937728</t>
  </si>
  <si>
    <t>52</t>
  </si>
  <si>
    <t>59223826</t>
  </si>
  <si>
    <t>vpusť uliční skruž betonová 590x500x50mm</t>
  </si>
  <si>
    <t>-1155834312</t>
  </si>
  <si>
    <t>53</t>
  </si>
  <si>
    <t>59223824</t>
  </si>
  <si>
    <t>vpusť uliční skruž betonová 590x500x50mm s výtokem (bez vložky)</t>
  </si>
  <si>
    <t>-885999770</t>
  </si>
  <si>
    <t>54</t>
  </si>
  <si>
    <t>59223823</t>
  </si>
  <si>
    <t>vpusť uliční dno betonové 626x495x50mm</t>
  </si>
  <si>
    <t>-272262999</t>
  </si>
  <si>
    <t>55</t>
  </si>
  <si>
    <t>59223821</t>
  </si>
  <si>
    <t>vpusť uliční prstenec betonový 180x660x100mm</t>
  </si>
  <si>
    <t>-635367706</t>
  </si>
  <si>
    <t>56</t>
  </si>
  <si>
    <t>899201211</t>
  </si>
  <si>
    <t>Demontáž mříží litinových včetně rámů, hmotnosti jednotlivě do 50 kg</t>
  </si>
  <si>
    <t>-1605237498</t>
  </si>
  <si>
    <t>"Stávající vpusti" 16</t>
  </si>
  <si>
    <t>57</t>
  </si>
  <si>
    <t>899204112</t>
  </si>
  <si>
    <t>Osazení mříží litinových včetně rámů a košů na bahno pro třídu zatížení D400, E600</t>
  </si>
  <si>
    <t>232889198</t>
  </si>
  <si>
    <t>58</t>
  </si>
  <si>
    <t>28661938</t>
  </si>
  <si>
    <t>mříž litinová 600/40T, 420X620 D400</t>
  </si>
  <si>
    <t>-1628817575</t>
  </si>
  <si>
    <t>59</t>
  </si>
  <si>
    <t>59223874</t>
  </si>
  <si>
    <t>koš vysoký pro uliční vpusti žárově Pz plech pro rám 500/300mm</t>
  </si>
  <si>
    <t>637265303</t>
  </si>
  <si>
    <t>60</t>
  </si>
  <si>
    <t>899231111</t>
  </si>
  <si>
    <t>Výšková úprava uličního vstupu nebo vpusti do 200 mm zvýšením mříže</t>
  </si>
  <si>
    <t>209668955</t>
  </si>
  <si>
    <t>"Horské vpusti" 7</t>
  </si>
  <si>
    <t>61</t>
  </si>
  <si>
    <t>899431111</t>
  </si>
  <si>
    <t>Výšková úprava uličního vstupu nebo vpusti do 200 mm zvýšením krycího hrnce, šoupěte nebo hydrantu bez úpravy armatur</t>
  </si>
  <si>
    <t>1810029979</t>
  </si>
  <si>
    <t>"Šoupata - množství odhadnuto" 10</t>
  </si>
  <si>
    <t>Ostatní konstrukce a práce, bourání</t>
  </si>
  <si>
    <t>62</t>
  </si>
  <si>
    <t>911334121</t>
  </si>
  <si>
    <t>Zábradelní svodidla ocelová s osazením sloupků kotvením do římsy, se svodnicí úrovně zádržnosti H2 s výplní z vodorovných tyčí</t>
  </si>
  <si>
    <t>1828056022</t>
  </si>
  <si>
    <t>"Severozápad" 253,0</t>
  </si>
  <si>
    <t>"Jihozápad" 243,0</t>
  </si>
  <si>
    <t>63</t>
  </si>
  <si>
    <t>911334411</t>
  </si>
  <si>
    <t>Zábradelní svodidla ocelová ukončení zábradelních madel</t>
  </si>
  <si>
    <t>649610056</t>
  </si>
  <si>
    <t>"Jihozápad" 2</t>
  </si>
  <si>
    <t>64</t>
  </si>
  <si>
    <t>911334511</t>
  </si>
  <si>
    <t>Zábradelní svodidla ocelová dilatace zábradelní výplně z vodorovných tyčí s elektricky izolovaným stykem</t>
  </si>
  <si>
    <t>808952923</t>
  </si>
  <si>
    <t>2*2</t>
  </si>
  <si>
    <t>65</t>
  </si>
  <si>
    <t>911334521</t>
  </si>
  <si>
    <t>Zábradelní svodidla ocelová dilatace madel s elektricky izolovaným stykem, v rozmezí 80 mm</t>
  </si>
  <si>
    <t>2079847541</t>
  </si>
  <si>
    <t>66</t>
  </si>
  <si>
    <t>911381835</t>
  </si>
  <si>
    <t>Odstranění městské ochranné zábrany s naložením na dopravní prostředek průběžné nebo koncové délky 2 m, výšky 0,5 m</t>
  </si>
  <si>
    <t>2010733921</t>
  </si>
  <si>
    <t>Poznámka k položce:_x000d_
Citybloky - pouze odvoz (bez likvidace suti)</t>
  </si>
  <si>
    <t>67</t>
  </si>
  <si>
    <t>915111111</t>
  </si>
  <si>
    <t>Vodorovné dopravní značení stříkané barvou dělící čára šířky 125 mm souvislá bílá základní</t>
  </si>
  <si>
    <t>-273371053</t>
  </si>
  <si>
    <t>"V4 0,125"</t>
  </si>
  <si>
    <t>"Severozápad" 245</t>
  </si>
  <si>
    <t>"Jihozápad" 280</t>
  </si>
  <si>
    <t>"Severovýchod" 2,2</t>
  </si>
  <si>
    <t>68</t>
  </si>
  <si>
    <t>915111121</t>
  </si>
  <si>
    <t>Vodorovné dopravní značení stříkané barvou dělící čára šířky 125 mm přerušovaná bílá základní</t>
  </si>
  <si>
    <t>950335142</t>
  </si>
  <si>
    <t>"V2a 3/6/0,125"</t>
  </si>
  <si>
    <t>"Severozápad" 243</t>
  </si>
  <si>
    <t>"Jihozápad" 282</t>
  </si>
  <si>
    <t>"V10d 0,5/0,5/0,125"</t>
  </si>
  <si>
    <t>"Severovýchod" 55</t>
  </si>
  <si>
    <t>69</t>
  </si>
  <si>
    <t>915131111</t>
  </si>
  <si>
    <t>Vodorovné dopravní značení stříkané barvou přechody pro chodce, šipky, symboly bílé základní</t>
  </si>
  <si>
    <t>474457167</t>
  </si>
  <si>
    <t>"V13a"</t>
  </si>
  <si>
    <t>"Severovýchod" 12</t>
  </si>
  <si>
    <t>70</t>
  </si>
  <si>
    <t>915211111</t>
  </si>
  <si>
    <t>Vodorovné dopravní značení stříkaným plastem dělící čára šířky 125 mm souvislá bílá základní</t>
  </si>
  <si>
    <t>1762821972</t>
  </si>
  <si>
    <t>71</t>
  </si>
  <si>
    <t>915211121</t>
  </si>
  <si>
    <t>Vodorovné dopravní značení stříkaným plastem dělící čára šířky 125 mm přerušovaná bílá základní</t>
  </si>
  <si>
    <t>1935482044</t>
  </si>
  <si>
    <t>72</t>
  </si>
  <si>
    <t>915231111</t>
  </si>
  <si>
    <t>Vodorovné dopravní značení stříkaným plastem přechody pro chodce, šipky, symboly nápisy bílé základní</t>
  </si>
  <si>
    <t>-1479180987</t>
  </si>
  <si>
    <t>73</t>
  </si>
  <si>
    <t>915611111</t>
  </si>
  <si>
    <t>Předznačení pro vodorovné značení stříkané barvou nebo prováděné z nátěrových hmot liniové dělicí čáry, vodicí proužky</t>
  </si>
  <si>
    <t>-1621380474</t>
  </si>
  <si>
    <t>527,2+580,0</t>
  </si>
  <si>
    <t>74</t>
  </si>
  <si>
    <t>915621111</t>
  </si>
  <si>
    <t>Předznačení pro vodorovné značení stříkané barvou nebo prováděné z nátěrových hmot plošné šipky, symboly, nápisy</t>
  </si>
  <si>
    <t>-1370754272</t>
  </si>
  <si>
    <t>75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</si>
  <si>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</si>
  <si>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</si>
  <si>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1861407403</t>
  </si>
  <si>
    <t>76</t>
  </si>
  <si>
    <t>59217031</t>
  </si>
  <si>
    <t>obrubník betonový silniční 1000x150x250mm</t>
  </si>
  <si>
    <t>-1908223719</t>
  </si>
  <si>
    <t>265,8*1,02 'Přepočtené koeficientem množství</t>
  </si>
  <si>
    <t>77</t>
  </si>
  <si>
    <t>916241112</t>
  </si>
  <si>
    <t>Osazení obrubníku kamenného se zřízením lože, s vyplněním a zatřením spár cementovou maltou ležatého bez boční opěry, do lože z betonu prostého</t>
  </si>
  <si>
    <t>-555210247</t>
  </si>
  <si>
    <t>78</t>
  </si>
  <si>
    <t>58380004</t>
  </si>
  <si>
    <t>obrubník kamenný žulový přímý 1000x250x200mm</t>
  </si>
  <si>
    <t>250552924</t>
  </si>
  <si>
    <t>827,5*1,02 'Přepočtené koeficientem množství</t>
  </si>
  <si>
    <t>79</t>
  </si>
  <si>
    <t>919726122</t>
  </si>
  <si>
    <t>Geotextilie netkaná pro ochranu, separaci nebo filtraci měrná hmotnost přes 200 do 300 g/m2</t>
  </si>
  <si>
    <t>293531370</t>
  </si>
  <si>
    <t>80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</si>
  <si>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</si>
  <si>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</si>
  <si>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661329448</t>
  </si>
  <si>
    <t>"Severozápad" 249,8</t>
  </si>
  <si>
    <t>"Jihozápad" 289,3</t>
  </si>
  <si>
    <t>"Severovýchod + jihovýchod" 306,9</t>
  </si>
  <si>
    <t>"Spára mezi římsou a obrubou"</t>
  </si>
  <si>
    <t>"Severozápad" 238,9</t>
  </si>
  <si>
    <t>"Jihozápad" 243,8</t>
  </si>
  <si>
    <t>"Severovýchod + jihovýchod" 279,1</t>
  </si>
  <si>
    <t>81</t>
  </si>
  <si>
    <t>919735111</t>
  </si>
  <si>
    <t>Řezání stávajícího živičného krytu nebo podkladu hloubky do 50 mm</t>
  </si>
  <si>
    <t>967023335</t>
  </si>
  <si>
    <t>82</t>
  </si>
  <si>
    <t>919735112</t>
  </si>
  <si>
    <t>Řezání stávajícího živičného krytu nebo podkladu hloubky přes 50 do 100 mm</t>
  </si>
  <si>
    <t>-93724292</t>
  </si>
  <si>
    <t>"Severozápad" 246,6</t>
  </si>
  <si>
    <t>"Jihozápad" 280,7</t>
  </si>
  <si>
    <t>83</t>
  </si>
  <si>
    <t>919735124</t>
  </si>
  <si>
    <t>Řezání stávajícího betonového krytu nebo podkladu hloubky přes 150 do 200 mm</t>
  </si>
  <si>
    <t>749862234</t>
  </si>
  <si>
    <t>84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</si>
  <si>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</si>
  <si>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</si>
  <si>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1607525195</t>
  </si>
  <si>
    <t>85</t>
  </si>
  <si>
    <t>59227029</t>
  </si>
  <si>
    <t>žlabovka příkopová betonová 500x680x60mm</t>
  </si>
  <si>
    <t>-101155512</t>
  </si>
  <si>
    <t>86</t>
  </si>
  <si>
    <t>952904R01</t>
  </si>
  <si>
    <t>Čištění horských vpustí</t>
  </si>
  <si>
    <t>686226750</t>
  </si>
  <si>
    <t>"Severozápad" 1</t>
  </si>
  <si>
    <t>"Jihozápad" 1</t>
  </si>
  <si>
    <t>"Střed" 3</t>
  </si>
  <si>
    <t>"Severovýchod" 1</t>
  </si>
  <si>
    <t>"Jihovýchod" 1</t>
  </si>
  <si>
    <t>87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</si>
  <si>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</si>
  <si>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</si>
  <si>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-1387988660</t>
  </si>
  <si>
    <t>"Severozápad" 293,4</t>
  </si>
  <si>
    <t>"Jihozápad" 301,1</t>
  </si>
  <si>
    <t>"Střed" 32,2</t>
  </si>
  <si>
    <t>"Severovýchod" 168,1</t>
  </si>
  <si>
    <t>"Jihovýchod" 88,4+69,2</t>
  </si>
  <si>
    <t>88</t>
  </si>
  <si>
    <t>966076141</t>
  </si>
  <si>
    <t>Odstranění různých konstrukcí na mostech svodidla ocelového nebo svodidlového zábradlí nebo jejich částí na mostech betonových vcelku</t>
  </si>
  <si>
    <t>-675892138</t>
  </si>
  <si>
    <t>997</t>
  </si>
  <si>
    <t>Přesun sutě</t>
  </si>
  <si>
    <t>89</t>
  </si>
  <si>
    <t>997221551</t>
  </si>
  <si>
    <t>Vodorovná doprava suti bez naložení, ale se složením a s hrubým urovnáním ze sypkých materiálů, na vzdálenost do 1 km</t>
  </si>
  <si>
    <t>-1798626879</t>
  </si>
  <si>
    <t>90</t>
  </si>
  <si>
    <t>997221559</t>
  </si>
  <si>
    <t>Vodorovná doprava suti bez naložení, ale se složením a s hrubým urovnáním Příplatek k ceně za každý další i započatý 1 km přes 1 km</t>
  </si>
  <si>
    <t>-726925497</t>
  </si>
  <si>
    <t>2942,011*19 'Přepočtené koeficientem množství</t>
  </si>
  <si>
    <t>91</t>
  </si>
  <si>
    <t>997013631</t>
  </si>
  <si>
    <t>Poplatek za uložení stavebního odpadu na skládce (skládkovné) směsného stavebního a demoličního zatříděného do Katalogu odpadů pod kódem 17 09 04</t>
  </si>
  <si>
    <t>362417611</t>
  </si>
  <si>
    <t>92</t>
  </si>
  <si>
    <t>997221615</t>
  </si>
  <si>
    <t>Poplatek za uložení stavebního odpadu na skládce (skládkovné) z prostého betonu zatříděného do Katalogu odpadů pod kódem 17 01 01</t>
  </si>
  <si>
    <t>1256936945</t>
  </si>
  <si>
    <t>93</t>
  </si>
  <si>
    <t>997221625</t>
  </si>
  <si>
    <t>Poplatek za uložení stavebního odpadu na skládce (skládkovné) z armovaného betonu zatříděného do Katalogu odpadů pod kódem 17 01 01</t>
  </si>
  <si>
    <t>-1180039449</t>
  </si>
  <si>
    <t>94</t>
  </si>
  <si>
    <t>997221645</t>
  </si>
  <si>
    <t>Poplatek za uložení stavebního odpadu na skládce (skládkovné) asfaltového bez obsahu dehtu zatříděného do Katalogu odpadů pod kódem 17 03 02</t>
  </si>
  <si>
    <t>-164007525</t>
  </si>
  <si>
    <t>95</t>
  </si>
  <si>
    <t>997221655</t>
  </si>
  <si>
    <t>1194553490</t>
  </si>
  <si>
    <t>998</t>
  </si>
  <si>
    <t>Přesun hmot</t>
  </si>
  <si>
    <t>96</t>
  </si>
  <si>
    <t>998225111</t>
  </si>
  <si>
    <t>Přesun hmot pro komunikace s krytem z kameniva, monolitickým betonovým nebo živičným dopravní vzdálenost do 200 m jakékoliv délky objektu</t>
  </si>
  <si>
    <t>-1704850150</t>
  </si>
  <si>
    <t>97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</si>
  <si>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</si>
  <si>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</si>
  <si>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-1511867442</t>
  </si>
  <si>
    <t>S_san_S1</t>
  </si>
  <si>
    <t>Plocha sanace S1</t>
  </si>
  <si>
    <t>527,7</t>
  </si>
  <si>
    <t>L_r</t>
  </si>
  <si>
    <t>Délka římsy</t>
  </si>
  <si>
    <t>213,3</t>
  </si>
  <si>
    <t>L_vyk</t>
  </si>
  <si>
    <t>Délka výkopu podél stěny</t>
  </si>
  <si>
    <t>L_dil</t>
  </si>
  <si>
    <t>Délka dilatačních spár</t>
  </si>
  <si>
    <t>N_tr</t>
  </si>
  <si>
    <t>Počet trubek</t>
  </si>
  <si>
    <t>N_dil</t>
  </si>
  <si>
    <t>Počet dilatačních spár</t>
  </si>
  <si>
    <t>SO201 - Opěrná stěna severozápad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</si>
  <si>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</si>
  <si>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</si>
  <si>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</si>
  <si>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132212111</t>
  </si>
  <si>
    <t>Hloubení rýh šířky do 800 mm ručně zapažených i nezapažených, s urovnáním dna do předepsaného profilu a spádu v hornině třídy těžitelnosti I skupiny 3 soudržných</t>
  </si>
  <si>
    <t>-861675001</t>
  </si>
  <si>
    <t>"Délka výkopu podél stěny" 213,3</t>
  </si>
  <si>
    <t>"Odkopání podél stěny" L_vyk*0,1*0,6</t>
  </si>
  <si>
    <t>506971751</t>
  </si>
  <si>
    <t>"Výkopek" L_vyk*0,1*0,6</t>
  </si>
  <si>
    <t>1591978224</t>
  </si>
  <si>
    <t>12,798*10 'Přepočtené koeficientem množství</t>
  </si>
  <si>
    <t>-870354504</t>
  </si>
  <si>
    <t>12,798*1,8 'Přepočtené koeficientem množství</t>
  </si>
  <si>
    <t>557476469</t>
  </si>
  <si>
    <t>Svislé a kompletní konstrukce</t>
  </si>
  <si>
    <t>317322611</t>
  </si>
  <si>
    <t>Římsy nebo žlabové římsy z betonu železového (bez výztuže) tř. C 30/37</t>
  </si>
  <si>
    <t>1713803469</t>
  </si>
  <si>
    <t>"Nová římsa" L_r*0,7*0,3</t>
  </si>
  <si>
    <t>317351105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</si>
  <si>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zřízení</t>
  </si>
  <si>
    <t>-75388854</t>
  </si>
  <si>
    <t>L_r*(0,3+0,3+0,2)+(N_dil+1)*0,7*0,3</t>
  </si>
  <si>
    <t>317351106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</si>
  <si>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odstranění</t>
  </si>
  <si>
    <t>229424577</t>
  </si>
  <si>
    <t>317361821</t>
  </si>
  <si>
    <t>Výztuž překladů, říms, žlabů, žlabových říms, klenbových pásů z betonářské oceli 10 505 (R) nebo BSt 500</t>
  </si>
  <si>
    <t>178433514</t>
  </si>
  <si>
    <t>Poznámka k položce:_x000d_
Stupeň vyztužení: 140 kg/m3</t>
  </si>
  <si>
    <t>"Nová římsa" L_r*0,7*0,3*140*0,001</t>
  </si>
  <si>
    <t>413351191</t>
  </si>
  <si>
    <t>Bednění nosníků a průvlaků - bez podpěrné konstrukce Příplatek k cenám za pohledový beton</t>
  </si>
  <si>
    <t>899416281</t>
  </si>
  <si>
    <t>Vodorovné konstrukce</t>
  </si>
  <si>
    <t>454791R01</t>
  </si>
  <si>
    <t>Osazení odvodňovacích trubek</t>
  </si>
  <si>
    <t>-1752847346</t>
  </si>
  <si>
    <t>140110R01</t>
  </si>
  <si>
    <t>trubka nerez 40x1,5mm</t>
  </si>
  <si>
    <t>2047002549</t>
  </si>
  <si>
    <t>Poznámka k položce:_x000d_
Rozměr bude upřesněn</t>
  </si>
  <si>
    <t>N_tr*0,6</t>
  </si>
  <si>
    <t>Úpravy povrchů, podlahy a osazování výplní</t>
  </si>
  <si>
    <t>622143002</t>
  </si>
  <si>
    <t>Montáž omítkových profilů plastových, pozinkovaných nebo dřevěných upevněných vtlačením do podkladní vrstvy nebo přibitím dilatačních s tkaninou</t>
  </si>
  <si>
    <t>-2122940272</t>
  </si>
  <si>
    <t>283422R01</t>
  </si>
  <si>
    <t xml:space="preserve">profil dilatační  PVC s tkaninou stěnový</t>
  </si>
  <si>
    <t>-285827875</t>
  </si>
  <si>
    <t>55*1,05 'Přepočtené koeficientem množství</t>
  </si>
  <si>
    <t>931992121</t>
  </si>
  <si>
    <t>Výplň dilatačních spár z polystyrenu extrudovaného, tloušťky 20 mm</t>
  </si>
  <si>
    <t>2109130396</t>
  </si>
  <si>
    <t>"Římsa" N_dil*0,3*0,7</t>
  </si>
  <si>
    <t>931994142</t>
  </si>
  <si>
    <t>Těsnění spáry betonové konstrukce pásy, profily, tmely tmelem polyuretanovým spáry dilatační do 4,0 cm2</t>
  </si>
  <si>
    <t>79624312</t>
  </si>
  <si>
    <t>"Stěna" L_dil</t>
  </si>
  <si>
    <t>"Římsa" N_dil*(0,3+0,7+0,3+0,2)</t>
  </si>
  <si>
    <t>941211111</t>
  </si>
  <si>
    <t>Montáž lešení řadového rámového lehkého pracovního s podlahami s provozním zatížením tř. 3 do 200 kg/m2 šířky tř. SW06 přes 0,6 do 0,9 m, výšky do 10 m</t>
  </si>
  <si>
    <t>-758899579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</si>
  <si>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</si>
  <si>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</si>
  <si>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946763654</t>
  </si>
  <si>
    <t>527,7*45 'Přepočtené koeficientem množství</t>
  </si>
  <si>
    <t>941211811</t>
  </si>
  <si>
    <t>Demontáž lešení řadového rámového lehkého pracovního s provozním zatížením tř. 3 do 200 kg/m2 šířky tř. SW06 přes 0,6 do 0,9 m, výšky do 10 m</t>
  </si>
  <si>
    <t>590912401</t>
  </si>
  <si>
    <t>944611111</t>
  </si>
  <si>
    <t>Montáž ochranné plachty zavěšené na konstrukci lešení z textilie z umělých vláken</t>
  </si>
  <si>
    <t>1241463553</t>
  </si>
  <si>
    <t>944611211</t>
  </si>
  <si>
    <t>Montáž ochranné plachty Příplatek za první a každý další den použití plachty k ceně -1111</t>
  </si>
  <si>
    <t>-120100044</t>
  </si>
  <si>
    <t>944611811</t>
  </si>
  <si>
    <t>Demontáž ochranné plachty zavěšené na konstrukci lešení z textilie z umělých vláken</t>
  </si>
  <si>
    <t>-216954895</t>
  </si>
  <si>
    <t>962052211</t>
  </si>
  <si>
    <t>Bourání zdiva železobetonového nadzákladového, objemu přes 1 m3</t>
  </si>
  <si>
    <t>-1571756321</t>
  </si>
  <si>
    <t>"Délka římsy" 213,3</t>
  </si>
  <si>
    <t>"Římsa" L_r*0,7*0,3</t>
  </si>
  <si>
    <t>974081111</t>
  </si>
  <si>
    <t>Vysekání skelného provazce ze spáry mezi panely z lešenové klece, o průřezu spáry 30x30 mm</t>
  </si>
  <si>
    <t>-395198451</t>
  </si>
  <si>
    <t>"Vyčištění stávající dilatační spáry - 22 ks, průměrná délka 2,5 m" N_dil*2,5</t>
  </si>
  <si>
    <t>"Počet dilatačních spár" 22</t>
  </si>
  <si>
    <t>977151114</t>
  </si>
  <si>
    <t>Jádrové vrty diamantovými korunkami do stavebních materiálů (železobetonu, betonu, cihel, obkladů, dlažeb, kamene) průměru přes 50 do 60 mm</t>
  </si>
  <si>
    <t>-660046742</t>
  </si>
  <si>
    <t>Poznámka k položce:_x000d_
Nerezová trubka á 4 m</t>
  </si>
  <si>
    <t>"Odvodnění" L_vyk/4</t>
  </si>
  <si>
    <t>"Počet trubek (zaokrouhleno)" 53</t>
  </si>
  <si>
    <t>N_tr*0,5</t>
  </si>
  <si>
    <t>985112112</t>
  </si>
  <si>
    <t>Odsekání degradovaného betonu stěn, tloušťky přes 10 do 30 mm</t>
  </si>
  <si>
    <t>60447544</t>
  </si>
  <si>
    <t>Poznámka k položce:_x000d_
Odhalení výztuže v místě její koroze_x000d_
Předpoklad: koroze výztuže na 50 % povrchu stěny_x000d_
Množství bude upraveno podle skutečnosti</t>
  </si>
  <si>
    <t>S_san_S1*0,5</t>
  </si>
  <si>
    <t>985112193</t>
  </si>
  <si>
    <t>Odsekání degradovaného betonu Příplatek k cenám za plochu do 10 m2 jednotlivě</t>
  </si>
  <si>
    <t>-243339996</t>
  </si>
  <si>
    <t>Poznámka k položce:_x000d_
Předpoklad: 50 % poruch koroze výztuže bude na ploše menší než 10 m2</t>
  </si>
  <si>
    <t>263,85*0,5 'Přepočtené koeficientem množství</t>
  </si>
  <si>
    <t>985121123</t>
  </si>
  <si>
    <t>Tryskání degradovaného betonu stěn, rubu kleneb a podlah vodou pod tlakem přes 1 250 do 2 500 barů</t>
  </si>
  <si>
    <t>580531475</t>
  </si>
  <si>
    <t>"Pohledová plocha opěrné stěny" 527,7</t>
  </si>
  <si>
    <t>985131311</t>
  </si>
  <si>
    <t>Očištění ploch stěn, rubu kleneb a podlah ruční dočištění ocelovými kartáči</t>
  </si>
  <si>
    <t>1324343424</t>
  </si>
  <si>
    <t>985139112</t>
  </si>
  <si>
    <t>Očištění ploch Příplatek k cenám za plochu do 10 m2 jednotlivě</t>
  </si>
  <si>
    <t>-1686496183</t>
  </si>
  <si>
    <t>985311115</t>
  </si>
  <si>
    <t>Reprofilace betonu sanačními maltami na cementové bázi ručně stěn, tloušťky přes 40 do 50 mm</t>
  </si>
  <si>
    <t>-241939603</t>
  </si>
  <si>
    <t>"Oblast mimo opravy koroze výztuže" S_san_S1*0,5</t>
  </si>
  <si>
    <t>985311118</t>
  </si>
  <si>
    <t>Reprofilace betonu sanačními maltami na cementové bázi ručně stěn, tloušťky přes 70 do 80 mm</t>
  </si>
  <si>
    <t>-386788065</t>
  </si>
  <si>
    <t>"Oblast s opravou koroze výztuže" S_san_S1*0,5</t>
  </si>
  <si>
    <t>985312111</t>
  </si>
  <si>
    <t>Stěrka k vyrovnání ploch reprofilovaného betonu stěn, tloušťky do 2 mm</t>
  </si>
  <si>
    <t>-299230901</t>
  </si>
  <si>
    <t>985321111</t>
  </si>
  <si>
    <t>Ochranný nátěr betonářské výztuže 1 vrstva tloušťky 1 mm na cementové bázi stěn, líce kleneb a podhledů</t>
  </si>
  <si>
    <t>242157478</t>
  </si>
  <si>
    <t>985321912</t>
  </si>
  <si>
    <t>Ochranný nátěr betonářské výztuže Příplatek k cenám za plochu do 10 m2 jednotlivě</t>
  </si>
  <si>
    <t>259120487</t>
  </si>
  <si>
    <t>985323111</t>
  </si>
  <si>
    <t>Spojovací můstek reprofilovaného betonu na cementové bázi, tloušťky 1 mm</t>
  </si>
  <si>
    <t>1071928482</t>
  </si>
  <si>
    <t>985324211</t>
  </si>
  <si>
    <t>Ochranný nátěr betonu akrylátový dvojnásobný s impregnací (OS-B)</t>
  </si>
  <si>
    <t>-121539861</t>
  </si>
  <si>
    <t>"Stěna" S_san_S1</t>
  </si>
  <si>
    <t>"Nová římsa" L_r*(0,3+0,7+0,3+0,2)</t>
  </si>
  <si>
    <t>985331213</t>
  </si>
  <si>
    <t>Dodatečné vlepování betonářské výztuže včetně vyvrtání a vyčištění otvoru chemickou maltou průměr výztuže 12 mm</t>
  </si>
  <si>
    <t>1544308623</t>
  </si>
  <si>
    <t>Poznámka k položce:_x000d_
Hloubka vlepení min. 300 mm_x000d_
Profil R12 á 150 mm při každém líci</t>
  </si>
  <si>
    <t>L_r/0,15</t>
  </si>
  <si>
    <t>"Vlepování výztuže" 1422*2*0,3</t>
  </si>
  <si>
    <t>13021013</t>
  </si>
  <si>
    <t>tyč ocelová žebírková jakost BSt 500S (10 505) výztuž do betonu D 12mm</t>
  </si>
  <si>
    <t>-1781947041</t>
  </si>
  <si>
    <t>1422,0*0,9</t>
  </si>
  <si>
    <t>1279,8*0,00091 'Přepočtené koeficientem množství</t>
  </si>
  <si>
    <t>985422133</t>
  </si>
  <si>
    <t>Injektáž trhlin v betonových nebo železobetonových konstrukcích nízkotlaká do 0,6 MP s injektážními jehlami vloženými do vrtů včetně jejich vyvrtání epoxidovou injektážní hmotou šířka trhlin přes 1 do 2 mm tloušťka konstrukce přes 200 do 300 mm</t>
  </si>
  <si>
    <t>983330627</t>
  </si>
  <si>
    <t>Poznámka k položce:_x000d_
Množství trhlin není specifikováno - odhadnuta délka 3 m trhliny / 10 m stěny</t>
  </si>
  <si>
    <t>L_vyk*0,3</t>
  </si>
  <si>
    <t>985562R01</t>
  </si>
  <si>
    <t>Výztuž stříkaného betonu z kompozitních sítí velikosti ok přes 100 mm jednovrstvých stěn, průměru drátu 6 mm</t>
  </si>
  <si>
    <t>584568579</t>
  </si>
  <si>
    <t>985564214</t>
  </si>
  <si>
    <t>Kotvičky pro výztuž stříkaného betonu z betonářské oceli do chemické malty, hloubky kotvení do 200 mm, průměru přes 10 do 16 mm</t>
  </si>
  <si>
    <t>-275921931</t>
  </si>
  <si>
    <t>Poznámka k položce:_x000d_
Dle TZ: výztuž R12; rastr 500x500 mm, tedy 6 ks/m2</t>
  </si>
  <si>
    <t>S_san_S1*6</t>
  </si>
  <si>
    <t>"Zaokrouhlení" 3170</t>
  </si>
  <si>
    <t>997013601</t>
  </si>
  <si>
    <t>95253625</t>
  </si>
  <si>
    <t>997013602</t>
  </si>
  <si>
    <t>670048403</t>
  </si>
  <si>
    <t>997013814</t>
  </si>
  <si>
    <t>Poplatek za uložení stavebního odpadu na skládce (skládkovné) z izolačních materiálů zatříděného do Katalogu odpadů pod kódem 17 06 04</t>
  </si>
  <si>
    <t>-1240662156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</si>
  <si>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</si>
  <si>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</si>
  <si>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-983123966</t>
  </si>
  <si>
    <t>81864617</t>
  </si>
  <si>
    <t>-248822109</t>
  </si>
  <si>
    <t>164,841*19 'Přepočtené koeficientem množství</t>
  </si>
  <si>
    <t>998152111</t>
  </si>
  <si>
    <t>Přesun hmot pro zdi a valy samostatné montované z dílců železobetonových nebo z předpjatého betonu vodorovná dopravní vzdálenost do 50 m, pro zdi výšky do 12 m</t>
  </si>
  <si>
    <t>-234764300</t>
  </si>
  <si>
    <t>998152193</t>
  </si>
  <si>
    <t>Přesun hmot pro zdi a valy samostatné montované z dílců železobetonových nebo z předpjatého betonu Příplatek k ceně za zvětšený přesun přes vymezenou největší dopravní vzdálenost do 1000 m</t>
  </si>
  <si>
    <t>-1686027450</t>
  </si>
  <si>
    <t>588,3</t>
  </si>
  <si>
    <t>201,4</t>
  </si>
  <si>
    <t>201,3</t>
  </si>
  <si>
    <t>SO202 - Opěrná stěna jihozápad</t>
  </si>
  <si>
    <t>"Délka výkopu podél stěny" 201,3</t>
  </si>
  <si>
    <t>-1864802827</t>
  </si>
  <si>
    <t>12,078*10 'Přepočtené koeficientem množství</t>
  </si>
  <si>
    <t>-259513578</t>
  </si>
  <si>
    <t>12,078*1,8 'Přepočtené koeficientem množství</t>
  </si>
  <si>
    <t>245111R01</t>
  </si>
  <si>
    <t>Výměna betonového poklopu stoky</t>
  </si>
  <si>
    <t>-131750191</t>
  </si>
  <si>
    <t>Poznámka k položce:_x000d_
Demontáž stávající krycí desky_x000d_
Oprava zhlaví (nové vyzdění)_x000d_
Osazení nové krycí desky (staveništní prefabrikát 1,1*0,8 m)</t>
  </si>
  <si>
    <t>64*1,05 'Přepočtené koeficientem množství</t>
  </si>
  <si>
    <t>1145731679</t>
  </si>
  <si>
    <t>588,3*45 'Přepočtené koeficientem množství</t>
  </si>
  <si>
    <t>1686607443</t>
  </si>
  <si>
    <t>-1265149217</t>
  </si>
  <si>
    <t>-77160021</t>
  </si>
  <si>
    <t>"Délka římsy" 201,4</t>
  </si>
  <si>
    <t>"Počet dilatačních spár" 20</t>
  </si>
  <si>
    <t>"Vyčištění stávající dilatační spáry - průměrná délka 3,2 m" N_dil*3,2</t>
  </si>
  <si>
    <t>"Počet trubek (zaokrouhleno)" 51</t>
  </si>
  <si>
    <t>294,15*0,5 'Přepočtené koeficientem množství</t>
  </si>
  <si>
    <t>"Pohledová plocha opěrné stěny" 588,3</t>
  </si>
  <si>
    <t>1546928663</t>
  </si>
  <si>
    <t>-1545039615</t>
  </si>
  <si>
    <t>"Vlepování výztuže" 1343*2*0,3</t>
  </si>
  <si>
    <t>1343*0,9</t>
  </si>
  <si>
    <t>1208,7*0,00091 'Přepočtené koeficientem množství</t>
  </si>
  <si>
    <t>2128261235</t>
  </si>
  <si>
    <t>"Zaokrouhlení" 3530</t>
  </si>
  <si>
    <t>165,477*19 'Přepočtené koeficientem množství</t>
  </si>
  <si>
    <t>1402</t>
  </si>
  <si>
    <t>L_r1</t>
  </si>
  <si>
    <t>Délka římsy výšky 250 mm</t>
  </si>
  <si>
    <t>149,1</t>
  </si>
  <si>
    <t>248,8</t>
  </si>
  <si>
    <t>108</t>
  </si>
  <si>
    <t>L_r2</t>
  </si>
  <si>
    <t>Délka římsy výšky 330 mm</t>
  </si>
  <si>
    <t>14,7</t>
  </si>
  <si>
    <t>SO203 - Opěrná stěna střed</t>
  </si>
  <si>
    <t>L_r3</t>
  </si>
  <si>
    <t>Délka římsy výšky 480 mm</t>
  </si>
  <si>
    <t>S_pu</t>
  </si>
  <si>
    <t>Plocha povrchové úpravy</t>
  </si>
  <si>
    <t>331,425</t>
  </si>
  <si>
    <t>S_san_m</t>
  </si>
  <si>
    <t>Plocha sanovaných mostů</t>
  </si>
  <si>
    <t>319,9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</si>
  <si>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</si>
  <si>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</si>
  <si>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</si>
  <si>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"Délka výkopu podél stěny" 54,6+62,8+60,8+70,6</t>
  </si>
  <si>
    <t>-961232719</t>
  </si>
  <si>
    <t>14,928*10 'Přepočtené koeficientem množství</t>
  </si>
  <si>
    <t>634284672</t>
  </si>
  <si>
    <t>14,928*1,8 'Přepočtené koeficientem množství</t>
  </si>
  <si>
    <t>"Nová římsa" L_r1*0,7*0,3+L_r2*0,9*0,3+L_r3*0,8*0,5</t>
  </si>
  <si>
    <t>L_r1*(0,3+0,3+0,2)+L_r2*(0,3+0,3+0,2)+L_r3*(0,5+0,5+0,2)+(N_dil+1)*0,8*0,3</t>
  </si>
  <si>
    <t>"Nová římsa" L_r1*0,7*0,3*140*0,001</t>
  </si>
  <si>
    <t>346278102</t>
  </si>
  <si>
    <t>Přizdívky z cihel vápenopískových z cihel plných nebarvených na maltu cementovou M20, tloušťka přizdívky 140 mm</t>
  </si>
  <si>
    <t>1406486737</t>
  </si>
  <si>
    <t>"Zazdívka niky" 0,6*4,8*0,2</t>
  </si>
  <si>
    <t>108*1,05 'Přepočtené koeficientem množství</t>
  </si>
  <si>
    <t>210030R01</t>
  </si>
  <si>
    <t>Výměna kotvení trolejového vedení</t>
  </si>
  <si>
    <t>788124843</t>
  </si>
  <si>
    <t>Poznámka k položce:_x000d_
Ve stávající poloze_x000d_
Materiál: nerez ocel_x000d_
Provedení dle detailu v PD - pomocí chem. kotev M16 (2 ks)</t>
  </si>
  <si>
    <t>911121111</t>
  </si>
  <si>
    <t>Montáž zábradlí ocelového přichyceného vruty do betonového podkladu</t>
  </si>
  <si>
    <t>-522933301</t>
  </si>
  <si>
    <t>Poznámka k položce:_x000d_
Celková délka zábradlí dle PD: 500 m_x000d_
Zábradlí v SO204: 185,5 m_x000d_
Zábradlí v SO205: 159,4 m</t>
  </si>
  <si>
    <t>500,0-(185,5+159,4)</t>
  </si>
  <si>
    <t>136112R01</t>
  </si>
  <si>
    <t>Konstrukce zámečnické ocelové, materiál a výroba, bez povrchových úprav</t>
  </si>
  <si>
    <t>-1550499408</t>
  </si>
  <si>
    <t>Poznámka k položce:_x000d_
Dle PD:_x000d_
Zábradlí Z1: 1 pole (l = 2m): hmotnost 168,0 kg (včetně prořezu)_x000d_
Zábrana Z2: 1 pole: hmotnost 96,0 kg (včetně prořezu)_x000d_
Zábrana Z2 osazena na zábradlí pomocí šroubů</t>
  </si>
  <si>
    <t>"Z1" (155,1/2*168,0)*0,001</t>
  </si>
  <si>
    <t>"Z2" 20*96,0*0,001</t>
  </si>
  <si>
    <t>"Pomocná konstrukce pro zazdívku niky" 100*0,001</t>
  </si>
  <si>
    <t>"Římsa" (N_dil-5)*(0,3+0,7+0,3+0,2)+2*(0,3+0,9+0,3+0,2)+3*(0,5+0,8+0,5+0,2)</t>
  </si>
  <si>
    <t>"Oprava povrchu mostů" 194,4+125,5</t>
  </si>
  <si>
    <t>1721,9*45 'Přepočtené koeficientem množství</t>
  </si>
  <si>
    <t>764727310</t>
  </si>
  <si>
    <t>1327086684</t>
  </si>
  <si>
    <t>1402*45 'Přepočtené koeficientem množství</t>
  </si>
  <si>
    <t>-62176062</t>
  </si>
  <si>
    <t>953961215</t>
  </si>
  <si>
    <t>Kotvy chemické s vyvrtáním otvoru do betonu, železobetonu nebo tvrdého kamene chemická patrona, velikost M 20, hloubka 170 mm</t>
  </si>
  <si>
    <t>-2140494668</t>
  </si>
  <si>
    <t>"Kotvení zábradlí - 78 sloupků" 78*4</t>
  </si>
  <si>
    <t>953965141</t>
  </si>
  <si>
    <t>Kotvy chemické s vyvrtáním otvoru kotevní šrouby pro chemické kotvy, velikost M 20, délka 240 mm</t>
  </si>
  <si>
    <t>1482528608</t>
  </si>
  <si>
    <t>962032240</t>
  </si>
  <si>
    <t>Bourání zdiva nadzákladového z cihel nebo tvárnic z cihel pálených nebo vápenopískových, na maltu cementovou, objemu do 1 m3</t>
  </si>
  <si>
    <t>-1767653411</t>
  </si>
  <si>
    <t>"Délka římsy výšky 250 mm" 25,4+38,1+34,2+22,0+29,4</t>
  </si>
  <si>
    <t>"Délka římsy výšky 330 mm" 14,7</t>
  </si>
  <si>
    <t>"Délka římsy výšky 480 mm" 5,8+6,8+4,4</t>
  </si>
  <si>
    <t>"Římsa" L_r1*0,7*0,3+L_r2*0,9*0,3+L_r3*0,8*0,5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</si>
  <si>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</si>
  <si>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</si>
  <si>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744969399</t>
  </si>
  <si>
    <t>"Stávající zábradlí" 500,0-(185,5+159,4)</t>
  </si>
  <si>
    <t>"Počet dilatačních spár" 18</t>
  </si>
  <si>
    <t>"Vyčištění stávající dilatační spáry - průměrná délka 6,0 m" N_dil*6,0</t>
  </si>
  <si>
    <t>"Počet trubek (zaokrouhleno)" 62</t>
  </si>
  <si>
    <t>985112122</t>
  </si>
  <si>
    <t>Odsekání degradovaného betonu líce kleneb a podhledů, tloušťky přes 10 do 30 mm</t>
  </si>
  <si>
    <t>18634982</t>
  </si>
  <si>
    <t>S_san_m*0,1</t>
  </si>
  <si>
    <t>S_san_S1*0,5+S_san_m*0,1</t>
  </si>
  <si>
    <t>732,99*0,5 'Přepočtené koeficientem množství</t>
  </si>
  <si>
    <t>"Pohledová plocha opěrné stěny" 282,6+335,1+358,7+425,6</t>
  </si>
  <si>
    <t>985121223</t>
  </si>
  <si>
    <t>Tryskání degradovaného betonu líce kleneb a podhledů vodou pod tlakem přes 1 250 do 2 500 barů</t>
  </si>
  <si>
    <t>1009898820</t>
  </si>
  <si>
    <t>985132311</t>
  </si>
  <si>
    <t>Očištění ploch líce kleneb a podhledů ruční dočištění ocelovými kartáči</t>
  </si>
  <si>
    <t>-1354161682</t>
  </si>
  <si>
    <t>985311212</t>
  </si>
  <si>
    <t>Reprofilace betonu sanačními maltami na cementové bázi ručně líce kleneb a podhledů, tloušťky přes 10 do 20 mm</t>
  </si>
  <si>
    <t>1503379429</t>
  </si>
  <si>
    <t>S_san_m*0,9</t>
  </si>
  <si>
    <t>985311215</t>
  </si>
  <si>
    <t>Reprofilace betonu sanačními maltami na cementové bázi ručně líce kleneb a podhledů, tloušťky přes 40 do 50 mm</t>
  </si>
  <si>
    <t>-78203341</t>
  </si>
  <si>
    <t>615045149</t>
  </si>
  <si>
    <t>985312121</t>
  </si>
  <si>
    <t>Stěrka k vyrovnání ploch reprofilovaného betonu líce kleneb a podhledů, tloušťky do 2 mm</t>
  </si>
  <si>
    <t>-55777795</t>
  </si>
  <si>
    <t>S_san_S1+S_san_m</t>
  </si>
  <si>
    <t>485312003</t>
  </si>
  <si>
    <t>"Nová římsa" L_r1*(0,3+0,7+0,3+0,2)+L_r2*(0,3+0,9+0,3+0,2)+L_r3*(0,5+0,8+0,5+0,2)</t>
  </si>
  <si>
    <t>"Mosty" S_san_m</t>
  </si>
  <si>
    <t>(L_r1+L_r2+L_r3)/0,15</t>
  </si>
  <si>
    <t>"Vlepování výztuže" 1205*2*0,3</t>
  </si>
  <si>
    <t>1205*0,9</t>
  </si>
  <si>
    <t>1084,5*0,00091 'Přepočtené koeficientem množství</t>
  </si>
  <si>
    <t>-1077030171</t>
  </si>
  <si>
    <t>"Zaokrouhlení" 8420</t>
  </si>
  <si>
    <t>-1503210477</t>
  </si>
  <si>
    <t>290,59*19 'Přepočtené koeficientem množství</t>
  </si>
  <si>
    <t>PSV</t>
  </si>
  <si>
    <t>Práce a dodávky PSV</t>
  </si>
  <si>
    <t>767</t>
  </si>
  <si>
    <t>Konstrukce zámečnické</t>
  </si>
  <si>
    <t>767995115</t>
  </si>
  <si>
    <t>Montáž ostatních atypických zámečnických konstrukcí hmotnosti přes 50 do 100 kg</t>
  </si>
  <si>
    <t>253152490</t>
  </si>
  <si>
    <t>Poznámka k položce:_x000d_
Provedení konstrukce bude upřesněno_x000d_
Materiál vykázán v položce 136112R01</t>
  </si>
  <si>
    <t>"Pomocná konstrukce pro zazdívku niky" 100</t>
  </si>
  <si>
    <t>998767201</t>
  </si>
  <si>
    <t>Přesun hmot pro zámečnické konstrukce stanovený procentní sazbou (%) z ceny vodorovná dopravní vzdálenost do 50 m v objektech výšky do 6 m</t>
  </si>
  <si>
    <t>%</t>
  </si>
  <si>
    <t>-1963777703</t>
  </si>
  <si>
    <t>998767293</t>
  </si>
  <si>
    <t>Přesun hmot pro zámečnické konstrukce stanovený procentní sazbou (%) z ceny Příplatek k cenám za zvětšený přesun přes vymezenou největší dopravní vzdálenost do 500 m</t>
  </si>
  <si>
    <t>-1060328620</t>
  </si>
  <si>
    <t>789</t>
  </si>
  <si>
    <t>Povrchové úpravy ocelových konstrukcí a technologických zařízení</t>
  </si>
  <si>
    <t>789222532</t>
  </si>
  <si>
    <t>Otryskání povrchů ocelových konstrukcí suché abrazivní tryskání abrazivem ze strusky třídy II stupeň zrezivění C, stupeň přípravy Sa 2½</t>
  </si>
  <si>
    <t>-1830373545</t>
  </si>
  <si>
    <t>Poznámka k položce:_x000d_
Suť je dílenským odpadem, nezapočítává se_x000d_
Plocha jednoho pole zábradlí: 3,5 m2_x000d_
Plocha 1 ks zábrany Z2: 3,0 m2</t>
  </si>
  <si>
    <t>"Zábradlí Z1" 155,1/2*3,5</t>
  </si>
  <si>
    <t>"Zábrana Z2" 20*3,0</t>
  </si>
  <si>
    <t>789322111</t>
  </si>
  <si>
    <t>Zhotovení nátěru ocelových konstrukcí třídy II jednosložkového základního, tloušťky do 80 μm</t>
  </si>
  <si>
    <t>-870388815</t>
  </si>
  <si>
    <t>24629111</t>
  </si>
  <si>
    <t>hmota nátěrová PUR základní na ocelové konstrukce</t>
  </si>
  <si>
    <t>1151249309</t>
  </si>
  <si>
    <t>Poznámka k položce:_x000d_
3,7 m2 v jedné vrstvě při tloušťce zaschlé vrstvy 80 um z 1 kg barvy</t>
  </si>
  <si>
    <t>"Prostřik: 2 %" S_pu/3,7*1,02</t>
  </si>
  <si>
    <t>789322121</t>
  </si>
  <si>
    <t>Zhotovení nátěru ocelových konstrukcí třídy II jednosložkového krycího (vrchního), tloušťky do 80 μm</t>
  </si>
  <si>
    <t>635043063</t>
  </si>
  <si>
    <t>24629143</t>
  </si>
  <si>
    <t>hmota nátěrová PUR krycí (email) na ocelové konstrukce</t>
  </si>
  <si>
    <t>2085592278</t>
  </si>
  <si>
    <t>Poznámka k položce:_x000d_
Finální odstín dle výběru architekta_x000d_
5,0 m2 v jedné vrstvě při tloušťce zaschlé vrstvy 80 um z 1 kg barvy</t>
  </si>
  <si>
    <t>"Prostřik: 2 %" S_pu/5*1,02</t>
  </si>
  <si>
    <t>789421232</t>
  </si>
  <si>
    <t>Provedení žárového stříkání ocelových konstrukcí zinkem, tloušťky 100 μm, třídy II (1,560 kg Zn/m2)</t>
  </si>
  <si>
    <t>-2114706480</t>
  </si>
  <si>
    <t>Poznámka k položce:_x000d_
Dle TZ: tloušťka 40 μm - index ceny upraven na 0,8</t>
  </si>
  <si>
    <t>15625101</t>
  </si>
  <si>
    <t>drát metalizační Zn D 3mm</t>
  </si>
  <si>
    <t>-1058700078</t>
  </si>
  <si>
    <t>Poznámka k položce:_x000d_
Dle PD: zinkování tl. 120 um</t>
  </si>
  <si>
    <t>"Prostřik: 2 %" S_pu*1,560*1,2*1,02</t>
  </si>
  <si>
    <t>633,55</t>
  </si>
  <si>
    <t>185,5</t>
  </si>
  <si>
    <t>185,8</t>
  </si>
  <si>
    <t>72,2</t>
  </si>
  <si>
    <t>324,625</t>
  </si>
  <si>
    <t>SO204 - Opěrná stěna severovýchod</t>
  </si>
  <si>
    <t>"Délka výkopu podél stěny" 185,8</t>
  </si>
  <si>
    <t>1225398194</t>
  </si>
  <si>
    <t>11,148*10 'Přepočtené koeficientem množství</t>
  </si>
  <si>
    <t>-2095625885</t>
  </si>
  <si>
    <t>11,148*1,8 'Přepočtené koeficientem množství</t>
  </si>
  <si>
    <t>72,2*1,05 'Přepočtené koeficientem množství</t>
  </si>
  <si>
    <t>1260115323</t>
  </si>
  <si>
    <t>-1186868726</t>
  </si>
  <si>
    <t>Poznámka k položce:_x000d_
Dle PD: 1 pole (l = 2m): hmotnost 168,0 kg (včetně prořezu)</t>
  </si>
  <si>
    <t>"Z1" (L_r/2*168,0)*0,001</t>
  </si>
  <si>
    <t>633,55*45 'Přepočtené koeficientem množství</t>
  </si>
  <si>
    <t>-570392471</t>
  </si>
  <si>
    <t>-1811172284</t>
  </si>
  <si>
    <t>-1058557122</t>
  </si>
  <si>
    <t>-1028025274</t>
  </si>
  <si>
    <t>"Kotvení zábradlí - 93 sloupků" 93*4</t>
  </si>
  <si>
    <t>310752385</t>
  </si>
  <si>
    <t>"Délka římsy" 185,5</t>
  </si>
  <si>
    <t>-1182776209</t>
  </si>
  <si>
    <t>"Stávající zábradlí" L_r</t>
  </si>
  <si>
    <t>"Počet dilatačních spár" 19</t>
  </si>
  <si>
    <t>"Vyčištění stávající dilatační spáry - průměrná délka 3,8 m" N_dil*3,8</t>
  </si>
  <si>
    <t>"Počet trubek (zaokrouhleno)" 46</t>
  </si>
  <si>
    <t>316,775*0,5 'Přepočtené koeficientem množství</t>
  </si>
  <si>
    <t>"Pohledová plocha opěrné stěny" 625,5+(15,6+0,5)*0,5</t>
  </si>
  <si>
    <t>Poznámka k položce:_x000d_
Dle TZ: tloušťka 5-50 mm, průměrná tl. do 30 mm</t>
  </si>
  <si>
    <t>Poznámka k položce:_x000d_
Průměrná tl. do 60 mm</t>
  </si>
  <si>
    <t>-2085708457</t>
  </si>
  <si>
    <t>"Vlepování výztuže" 1238*2*0,3</t>
  </si>
  <si>
    <t>1238*0,9</t>
  </si>
  <si>
    <t>1114,2*0,00091 'Přepočtené koeficientem množství</t>
  </si>
  <si>
    <t>704591411</t>
  </si>
  <si>
    <t>"Zaokrouhlení" 3750</t>
  </si>
  <si>
    <t>777273077</t>
  </si>
  <si>
    <t>173,371*19 'Přepočtené koeficientem množství</t>
  </si>
  <si>
    <t>-136427046</t>
  </si>
  <si>
    <t>Poznámka k položce:_x000d_
Suť je dílenským odpadem, nezapočítává se_x000d_
Plocha jednoho pole: 3,5 m2</t>
  </si>
  <si>
    <t>"Zábradlí Z1" L_r/2*3,5</t>
  </si>
  <si>
    <t>-1870798315</t>
  </si>
  <si>
    <t>762420762</t>
  </si>
  <si>
    <t>-446738298</t>
  </si>
  <si>
    <t>1098488140</t>
  </si>
  <si>
    <t>-170911192</t>
  </si>
  <si>
    <t>-1402675778</t>
  </si>
  <si>
    <t>511,3</t>
  </si>
  <si>
    <t>159,4</t>
  </si>
  <si>
    <t>160,4</t>
  </si>
  <si>
    <t>278,95</t>
  </si>
  <si>
    <t>SO205 - Opěrná stěna jihovýchod</t>
  </si>
  <si>
    <t>"Délka výkopu podél stěny" 160,4</t>
  </si>
  <si>
    <t>-15730873</t>
  </si>
  <si>
    <t>9,624*10 'Přepočtené koeficientem množství</t>
  </si>
  <si>
    <t>614409324</t>
  </si>
  <si>
    <t>9,624*1,8 'Přepočtené koeficientem množství</t>
  </si>
  <si>
    <t>56*1,05 'Přepočtené koeficientem množství</t>
  </si>
  <si>
    <t>149077821</t>
  </si>
  <si>
    <t>-1301712374</t>
  </si>
  <si>
    <t>511,3*45 'Přepočtené koeficientem množství</t>
  </si>
  <si>
    <t>918938998</t>
  </si>
  <si>
    <t>-1604188984</t>
  </si>
  <si>
    <t>-956638973</t>
  </si>
  <si>
    <t>1658117791</t>
  </si>
  <si>
    <t>"Kotvení zábradlí - 80 sloupků" 80*4</t>
  </si>
  <si>
    <t>-575745806</t>
  </si>
  <si>
    <t>"Délka římsy" 159,4</t>
  </si>
  <si>
    <t>-1137300409</t>
  </si>
  <si>
    <t>"Počet dilatačních spár" 16</t>
  </si>
  <si>
    <t>"Vyčištění stávající dilatační spáry - průměrná délka 3,5 m" N_dil*3,5</t>
  </si>
  <si>
    <t>"Počet trubek (zaokrouhleno)" 40</t>
  </si>
  <si>
    <t>255,65*0,5 'Přepočtené koeficientem množství</t>
  </si>
  <si>
    <t>"Pohledová plocha opěrné stěny" 469,1+(0,4+84,0)*0,5</t>
  </si>
  <si>
    <t>2025228620</t>
  </si>
  <si>
    <t>"Vlepování výztuže" 1062*2*0,3</t>
  </si>
  <si>
    <t>1062*0,9</t>
  </si>
  <si>
    <t>955,8*0,00091 'Přepočtené koeficientem množství</t>
  </si>
  <si>
    <t>782282163</t>
  </si>
  <si>
    <t>"Zaokrouhlení" 3070</t>
  </si>
  <si>
    <t>-2028607848</t>
  </si>
  <si>
    <t>145,398*19 'Přepočtené koeficientem množství</t>
  </si>
  <si>
    <t>199163007</t>
  </si>
  <si>
    <t>250134450</t>
  </si>
  <si>
    <t>2031757902</t>
  </si>
  <si>
    <t>-2033934287</t>
  </si>
  <si>
    <t>-1593349359</t>
  </si>
  <si>
    <t>1314992167</t>
  </si>
  <si>
    <t>-1165417490</t>
  </si>
  <si>
    <t>O - Ostatní náklady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</si>
  <si>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</si>
  <si>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</si>
  <si>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</si>
  <si>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</si>
  <si>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</si>
  <si>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</si>
  <si>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</si>
  <si>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</si>
  <si>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</si>
  <si>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</si>
  <si>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1295100958</t>
  </si>
  <si>
    <t>013244000</t>
  </si>
  <si>
    <t>Dokumentace pro provádění stavby</t>
  </si>
  <si>
    <t>1554416938</t>
  </si>
  <si>
    <t>013254000</t>
  </si>
  <si>
    <t>Dokumentace skutečného provedení stavby</t>
  </si>
  <si>
    <t>1055093578</t>
  </si>
  <si>
    <t>013294000.1</t>
  </si>
  <si>
    <t>Ostatní dokumentace</t>
  </si>
  <si>
    <t>-2087608287</t>
  </si>
  <si>
    <t>Poznámka k položce:_x000d_
Dílenská dokumentace zabezpečení a úprav trakčního trolejového vedení</t>
  </si>
  <si>
    <t>013294000.2</t>
  </si>
  <si>
    <t>-1176002759</t>
  </si>
  <si>
    <t>Poznámka k položce:_x000d_
Dílenská dokumentace zábradlí Z1 a Z2</t>
  </si>
  <si>
    <t>VRN4</t>
  </si>
  <si>
    <t>Inženýrská činnost</t>
  </si>
  <si>
    <t>040001000</t>
  </si>
  <si>
    <t>622218236</t>
  </si>
  <si>
    <t>Poznámka k položce:_x000d_
Zpracování a projednání DIO, zajištění DIR, zajištění dokladů nutných k zahájení stavby_x000d_</t>
  </si>
  <si>
    <t>043154000</t>
  </si>
  <si>
    <t>Zkoušky hutnicí</t>
  </si>
  <si>
    <t>808363099</t>
  </si>
  <si>
    <t>043194000</t>
  </si>
  <si>
    <t>Ostatní zkoušky</t>
  </si>
  <si>
    <t>784524978</t>
  </si>
  <si>
    <t>Poznámka k položce:_x000d_
Akustické trasování (100 % povrchu stěn, tedy cca 4000 m2)_x000d_
Odtrhové zkoušky_x000d_
Kontrola reprofilačních vrstev</t>
  </si>
  <si>
    <t>VRN9</t>
  </si>
  <si>
    <t>090001000</t>
  </si>
  <si>
    <t>716236050</t>
  </si>
  <si>
    <t>Poznámka k položce:_x000d_
DIO - pronájem DZ, dočasná úprava SSZ apod.</t>
  </si>
  <si>
    <t>V - VRN</t>
  </si>
  <si>
    <t xml:space="preserve">    VRN2 - Příprava staveniště</t>
  </si>
  <si>
    <t xml:space="preserve">    VRN3 - Zařízení staveniště</t>
  </si>
  <si>
    <t xml:space="preserve">    VRN6 - Územní vlivy</t>
  </si>
  <si>
    <t xml:space="preserve">    VRN7 - Provozní vlivy</t>
  </si>
  <si>
    <t>VRN2</t>
  </si>
  <si>
    <t>Příprava staveniště</t>
  </si>
  <si>
    <t>020001000</t>
  </si>
  <si>
    <t>643221690</t>
  </si>
  <si>
    <t xml:space="preserve">Poznámka k položce:_x000d_
Obsahuje náklady na:_x000d_
- obednění přístřešku zastávky MHD dle TZ vč. odkrytí_x000d_
- zabezpečení průchodů pro pěší u podchodu (ochrana dřevěnou konstrukcí a OSB deskami)_x000d_
- přesun zásobníku písku_x000d_
- ochrana rozvaděčů_x000d_
</t>
  </si>
  <si>
    <t>VRN3</t>
  </si>
  <si>
    <t>Zařízení staveniště</t>
  </si>
  <si>
    <t>030001000</t>
  </si>
  <si>
    <t>115832706</t>
  </si>
  <si>
    <t>034103000</t>
  </si>
  <si>
    <t>Oplocení staveniště</t>
  </si>
  <si>
    <t>-1155819159</t>
  </si>
  <si>
    <t>Poznámka k položce:_x000d_
Zřízení a odstranění</t>
  </si>
  <si>
    <t>034503000</t>
  </si>
  <si>
    <t>Informační tabule na staveništi</t>
  </si>
  <si>
    <t>-1511838953</t>
  </si>
  <si>
    <t>VRN6</t>
  </si>
  <si>
    <t>Územní vlivy</t>
  </si>
  <si>
    <t>060001000</t>
  </si>
  <si>
    <t>98691766</t>
  </si>
  <si>
    <t>VRN7</t>
  </si>
  <si>
    <t>Provozní vlivy</t>
  </si>
  <si>
    <t>070001000</t>
  </si>
  <si>
    <t>1335813416</t>
  </si>
  <si>
    <t>Poznámka k položce:_x000d_
Zvýšená rizika při provozu tramvají</t>
  </si>
  <si>
    <t>075603000</t>
  </si>
  <si>
    <t>Jiná ochranná pásma</t>
  </si>
  <si>
    <t>-1154702322</t>
  </si>
  <si>
    <t>Poznámka k položce:_x000d_
Zabezpečení a úprava trakčního trolejového vedení_x000d_
Délka nově kotveného vedení: cca 2x 90 m</t>
  </si>
  <si>
    <t>SEZNAM FIGUR</t>
  </si>
  <si>
    <t>Výměra</t>
  </si>
  <si>
    <t xml:space="preserve"> SO101</t>
  </si>
  <si>
    <t>Použití figury:</t>
  </si>
  <si>
    <t>Oprava trhlin asfaltovou sanační hmotou š do 70 mm</t>
  </si>
  <si>
    <t>Oprava trhlin asfaltovou sanační hmotou š přes 70 mm</t>
  </si>
  <si>
    <t>Oprava trhlin asfaltovou sanační hmotou s geotextilií š do 70 mm</t>
  </si>
  <si>
    <t>Oprava trhlin asfaltovou sanační hmotou s geotextilií š přes 70 mm</t>
  </si>
  <si>
    <t>Bourání odvodňovacího žlabu z betonových příkopových tvárnic š do 800 mm</t>
  </si>
  <si>
    <t>Podsyp pod základové konstrukce se zhutněním z netříděného štěrkopísku</t>
  </si>
  <si>
    <t>Osazení příkopového žlabu do betonu tl 100 mm z betonových tvárnic š 800 mm</t>
  </si>
  <si>
    <t>Odstranění podkladu živičného tl 50 mm strojně pl přes 50 do 200 m2</t>
  </si>
  <si>
    <t>Odstranění podkladu z kameniva drceného tl 200 mm strojně pl přes 50 do 200 m2</t>
  </si>
  <si>
    <t>Odstranění podkladu z betonu prostého tl 100 mm strojně pl přes 50 do 200 m2</t>
  </si>
  <si>
    <t>Podklad ze štěrkodrtě ŠD tl 150 mm</t>
  </si>
  <si>
    <t>Odstranění podkladu živičného tl 50 mm ručně</t>
  </si>
  <si>
    <t>Odstranění podkladu z kameniva drceného tl 200 mm ručně</t>
  </si>
  <si>
    <t>Odstranění podkladu z betonu prostého tl 100 mm ručně</t>
  </si>
  <si>
    <t>Podklad ze směsi stmelené cementem SC C 20/25 (PB I) tl 100 mm</t>
  </si>
  <si>
    <t>Litý asfalt MA 8 (LAJ) tl 40 mm š do 3 m z nemodifikovaného asfaltu</t>
  </si>
  <si>
    <t>Podklad ze štěrkodrtě ŠD tl 200 mm</t>
  </si>
  <si>
    <t>Podklad ze směsi stmelené cementem SC C 20/25 (PB I) tl 150 mm</t>
  </si>
  <si>
    <t>Litý asfalt MA 8 (LAJ) tl 40 mm š přes 3 m z nemodifikovaného asfaltu</t>
  </si>
  <si>
    <t>Odstranění podkladu z betonu prostého tl 300 mm strojně pl přes 200 m2</t>
  </si>
  <si>
    <t>Odstranění podkladu živičného tl 100 mm strojně pl přes 200 m2</t>
  </si>
  <si>
    <t>Asfaltový beton vrstva podkladní ACP 16 (obalované kamenivo OKS) tl 70 mm š do 1,5 m</t>
  </si>
  <si>
    <t>Podklad ze směsi stmelené cementem SC C 20/25 (PB III) tl 250 mm</t>
  </si>
  <si>
    <t>Postřik živičný spojovací ze silniční emulze v množství 0,30 kg/m2</t>
  </si>
  <si>
    <t>Geotextilie pro ochranu, separaci a filtraci netkaná měrná hmotnost do 300 g/m2</t>
  </si>
  <si>
    <t>Odstranění podkladu živičného tl 50 mm strojně pl přes 200 m2</t>
  </si>
  <si>
    <t>Asfaltový beton vrstva obrusná ACO 11 (ABS) tř. I tl 40 mm š do 3 m z modifikovaného asfaltu</t>
  </si>
  <si>
    <t>Frézování živičného krytu tl 40 mm pruh š 2 m pl do 1000 m2 bez překážek v trase</t>
  </si>
  <si>
    <t>Podklad ze směsi stmelené cementem SC C 20/25 (PB I) tl 110 mm</t>
  </si>
  <si>
    <t>Kladení betonové dlažby komunikací pro pěší do lože z cement malty vel do 0,09 m2 plochy do 50 m2</t>
  </si>
  <si>
    <t>Odstranění podkladu z betonu vyztuženého sítěmi tl 300 mm strojně pl přes 50 do 200 m2</t>
  </si>
  <si>
    <t xml:space="preserve"> SO201</t>
  </si>
  <si>
    <t>Vysekání skelného provazce ze spáry mezi panely průřezu 30x30 mm</t>
  </si>
  <si>
    <t>Montáž omítkových plastových nebo pozinkovaných dilatačních profilů</t>
  </si>
  <si>
    <t>Těsnění dilatační spáry betonové konstrukce polyuretanovým tmelem do pl 4,0 cm2</t>
  </si>
  <si>
    <t>Bourání zdiva nadzákladového ze ŽB přes 1 m3</t>
  </si>
  <si>
    <t>Římsy nebo žlabové římsy ze ŽB tř. C 30/37</t>
  </si>
  <si>
    <t>Zřízení bednění říms a žlabových říms v do 6 m</t>
  </si>
  <si>
    <t>Výztuž překladů a říms z betonářské oceli 10 505</t>
  </si>
  <si>
    <t>Ochranný akrylátový nátěr betonu dvojnásobný s impregnací (OS-B)</t>
  </si>
  <si>
    <t>Dodatečné vlepování betonářské výztuže D 12 mm do chemické malty včetně vyvrtání otvoru</t>
  </si>
  <si>
    <t>Hloubení rýh š do 800 mm v soudržných horninách třídy těžitelnosti I, skupiny 3 ručně</t>
  </si>
  <si>
    <t>Vodorovné přemístění do 10000 m výkopku/sypaniny z horniny třídy těžitelnosti I, skupiny 1 až 3</t>
  </si>
  <si>
    <t>Uložení sypaniny na skládky nebo meziskládky</t>
  </si>
  <si>
    <t>Jádrové vrty diamantovými korunkami do D 60 mm do stavebních materiálů</t>
  </si>
  <si>
    <t>Injektáž trhlin š do 2 mm v ŽB kcích tl do 300 mm epoxidem včetně vrtů</t>
  </si>
  <si>
    <t>Výplň dilatačních spár z extrudovaného polystyrénu tl 20 mm</t>
  </si>
  <si>
    <t>Tryskání degradovaného betonu stěn a rubu kleneb vodou pod tlakem do 2500 barů</t>
  </si>
  <si>
    <t>Montáž lešení řadového rámového lehkého zatížení do 200 kg/m2 š do 0,9 m v do 10 m</t>
  </si>
  <si>
    <t>Montáž ochranné plachty z textilie z umělých vláken</t>
  </si>
  <si>
    <t>Odsekání degradovaného betonu stěn tl do 30 mm</t>
  </si>
  <si>
    <t>Ruční dočištění ploch stěn, rubu kleneb a podlah ocelových kartáči</t>
  </si>
  <si>
    <t>Reprofilace stěn cementovými sanačními maltami tl 50 mm</t>
  </si>
  <si>
    <t>Reprofilace stěn cementovými sanačními maltami tl 80 mm</t>
  </si>
  <si>
    <t>Stěrka k vyrovnání betonových ploch stěn tl 2 mm</t>
  </si>
  <si>
    <t>Ochranný nátěr výztuže na cementové bázi stěn, líce kleneb a podhledů 1 vrstva tl 1 mm</t>
  </si>
  <si>
    <t>Spojovací můstek reprofilovaného betonu na cementové bázi tl 1 mm</t>
  </si>
  <si>
    <t>Kotvičky pro výztuž stříkaného betonu hl do 200 mm z oceli D 16 mm do chemické malty</t>
  </si>
  <si>
    <t xml:space="preserve"> SO202</t>
  </si>
  <si>
    <t xml:space="preserve"> SO203</t>
  </si>
  <si>
    <t>Otryskání abrazivem ze strusky ocelových kcí třídy II stupeň zarezavění C stupeň přípravy Sa 2 1/2</t>
  </si>
  <si>
    <t>Zhotovení nátěru ocelových konstrukcí třídy II jednosložkového základního tl do 80 µm</t>
  </si>
  <si>
    <t>Zhotovení nátěru ocelových konstrukcí třídy II jednosložkového krycího (vrchního) tl do 80 µm</t>
  </si>
  <si>
    <t>Provedení žárového stříkání ocelových konstrukcí třídy II Zn 100 μm</t>
  </si>
  <si>
    <t>Odsekání degradovaného betonu líce kleneb a podhledů tl do 30 mm</t>
  </si>
  <si>
    <t>Příplatek k odsekání degradovaného betonu za plochu do 10 m2 jednotlivě</t>
  </si>
  <si>
    <t>Tryskání degradovaného betonu líce kleneb vodou pod tlakem do 2500 barů</t>
  </si>
  <si>
    <t>Ruční dočištění ploch líce kleneb a podhledů ocelových kartáči</t>
  </si>
  <si>
    <t>Příplatek k očištění ploch za plochu do 10 m2 jednotlivě</t>
  </si>
  <si>
    <t>Reprofilace líce kleneb a podhledů cementovými sanačními maltami tl 20 mm</t>
  </si>
  <si>
    <t>Reprofilace líce kleneb a podhledů cementovými sanačními maltami tl 50 mm</t>
  </si>
  <si>
    <t>Stěrka k vyrovnání betonových ploch líce kleneb a podhledů tl 2 mm</t>
  </si>
  <si>
    <t xml:space="preserve"> SO204</t>
  </si>
  <si>
    <t>Rozebrání a odstranění silničního zábradlí se sloupky osazenými do říms nebo krycích desek</t>
  </si>
  <si>
    <t xml:space="preserve"> SO205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</si>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</sst>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210125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Opěrná stěna Průmyslová, Praha 15, č. akce 1076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Praha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25. 1. 2021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Technická správa komunikací hl. m. Prahy, a.s.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d plus projektová a inženýrská a.s.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ROUND(SUM(AG55:AG62),2)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ROUND(SUM(AS55:AS62),2)</f>
        <v>0</v>
      </c>
      <c r="AT54" s="108">
        <f>ROUND(SUM(AV54:AW54),2)</f>
        <v>0</v>
      </c>
      <c r="AU54" s="109">
        <f>ROUND(SUM(AU55:AU62),5)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ROUND(SUM(AZ55:AZ62),2)</f>
        <v>0</v>
      </c>
      <c r="BA54" s="108">
        <f>ROUND(SUM(BA55:BA62),2)</f>
        <v>0</v>
      </c>
      <c r="BB54" s="108">
        <f>ROUND(SUM(BB55:BB62),2)</f>
        <v>0</v>
      </c>
      <c r="BC54" s="108">
        <f>ROUND(SUM(BC55:BC62),2)</f>
        <v>0</v>
      </c>
      <c r="BD54" s="110">
        <f>ROUND(SUM(BD55:BD62),2)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="7" customFormat="1" ht="16.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'SO101 - Komunikace'!J30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'SO101 - Komunikace'!P87</f>
        <v>0</v>
      </c>
      <c r="AV55" s="122">
        <f>'SO101 - Komunikace'!J33</f>
        <v>0</v>
      </c>
      <c r="AW55" s="122">
        <f>'SO101 - Komunikace'!J34</f>
        <v>0</v>
      </c>
      <c r="AX55" s="122">
        <f>'SO101 - Komunikace'!J35</f>
        <v>0</v>
      </c>
      <c r="AY55" s="122">
        <f>'SO101 - Komunikace'!J36</f>
        <v>0</v>
      </c>
      <c r="AZ55" s="122">
        <f>'SO101 - Komunikace'!F33</f>
        <v>0</v>
      </c>
      <c r="BA55" s="122">
        <f>'SO101 - Komunikace'!F34</f>
        <v>0</v>
      </c>
      <c r="BB55" s="122">
        <f>'SO101 - Komunikace'!F35</f>
        <v>0</v>
      </c>
      <c r="BC55" s="122">
        <f>'SO101 - Komunikace'!F36</f>
        <v>0</v>
      </c>
      <c r="BD55" s="124">
        <f>'SO101 - Komunikace'!F37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86</v>
      </c>
    </row>
    <row r="56" s="7" customFormat="1" ht="16.5" customHeight="1">
      <c r="A56" s="113" t="s">
        <v>80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'SO201 - Opěrná stěna seve...'!J30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1">
        <v>0</v>
      </c>
      <c r="AT56" s="122">
        <f>ROUND(SUM(AV56:AW56),2)</f>
        <v>0</v>
      </c>
      <c r="AU56" s="123">
        <f>'SO201 - Opěrná stěna seve...'!P87</f>
        <v>0</v>
      </c>
      <c r="AV56" s="122">
        <f>'SO201 - Opěrná stěna seve...'!J33</f>
        <v>0</v>
      </c>
      <c r="AW56" s="122">
        <f>'SO201 - Opěrná stěna seve...'!J34</f>
        <v>0</v>
      </c>
      <c r="AX56" s="122">
        <f>'SO201 - Opěrná stěna seve...'!J35</f>
        <v>0</v>
      </c>
      <c r="AY56" s="122">
        <f>'SO201 - Opěrná stěna seve...'!J36</f>
        <v>0</v>
      </c>
      <c r="AZ56" s="122">
        <f>'SO201 - Opěrná stěna seve...'!F33</f>
        <v>0</v>
      </c>
      <c r="BA56" s="122">
        <f>'SO201 - Opěrná stěna seve...'!F34</f>
        <v>0</v>
      </c>
      <c r="BB56" s="122">
        <f>'SO201 - Opěrná stěna seve...'!F35</f>
        <v>0</v>
      </c>
      <c r="BC56" s="122">
        <f>'SO201 - Opěrná stěna seve...'!F36</f>
        <v>0</v>
      </c>
      <c r="BD56" s="124">
        <f>'SO201 - Opěrná stěna seve...'!F37</f>
        <v>0</v>
      </c>
      <c r="BE56" s="7"/>
      <c r="BT56" s="125" t="s">
        <v>84</v>
      </c>
      <c r="BV56" s="125" t="s">
        <v>78</v>
      </c>
      <c r="BW56" s="125" t="s">
        <v>89</v>
      </c>
      <c r="BX56" s="125" t="s">
        <v>5</v>
      </c>
      <c r="CL56" s="125" t="s">
        <v>19</v>
      </c>
      <c r="CM56" s="125" t="s">
        <v>86</v>
      </c>
    </row>
    <row r="57" s="7" customFormat="1" ht="16.5" customHeight="1">
      <c r="A57" s="113" t="s">
        <v>80</v>
      </c>
      <c r="B57" s="114"/>
      <c r="C57" s="115"/>
      <c r="D57" s="116" t="s">
        <v>90</v>
      </c>
      <c r="E57" s="116"/>
      <c r="F57" s="116"/>
      <c r="G57" s="116"/>
      <c r="H57" s="116"/>
      <c r="I57" s="117"/>
      <c r="J57" s="116" t="s">
        <v>91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'SO202 - Opěrná stěna jiho...'!J30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83</v>
      </c>
      <c r="AR57" s="120"/>
      <c r="AS57" s="121">
        <v>0</v>
      </c>
      <c r="AT57" s="122">
        <f>ROUND(SUM(AV57:AW57),2)</f>
        <v>0</v>
      </c>
      <c r="AU57" s="123">
        <f>'SO202 - Opěrná stěna jiho...'!P87</f>
        <v>0</v>
      </c>
      <c r="AV57" s="122">
        <f>'SO202 - Opěrná stěna jiho...'!J33</f>
        <v>0</v>
      </c>
      <c r="AW57" s="122">
        <f>'SO202 - Opěrná stěna jiho...'!J34</f>
        <v>0</v>
      </c>
      <c r="AX57" s="122">
        <f>'SO202 - Opěrná stěna jiho...'!J35</f>
        <v>0</v>
      </c>
      <c r="AY57" s="122">
        <f>'SO202 - Opěrná stěna jiho...'!J36</f>
        <v>0</v>
      </c>
      <c r="AZ57" s="122">
        <f>'SO202 - Opěrná stěna jiho...'!F33</f>
        <v>0</v>
      </c>
      <c r="BA57" s="122">
        <f>'SO202 - Opěrná stěna jiho...'!F34</f>
        <v>0</v>
      </c>
      <c r="BB57" s="122">
        <f>'SO202 - Opěrná stěna jiho...'!F35</f>
        <v>0</v>
      </c>
      <c r="BC57" s="122">
        <f>'SO202 - Opěrná stěna jiho...'!F36</f>
        <v>0</v>
      </c>
      <c r="BD57" s="124">
        <f>'SO202 - Opěrná stěna jiho...'!F37</f>
        <v>0</v>
      </c>
      <c r="BE57" s="7"/>
      <c r="BT57" s="125" t="s">
        <v>84</v>
      </c>
      <c r="BV57" s="125" t="s">
        <v>78</v>
      </c>
      <c r="BW57" s="125" t="s">
        <v>92</v>
      </c>
      <c r="BX57" s="125" t="s">
        <v>5</v>
      </c>
      <c r="CL57" s="125" t="s">
        <v>19</v>
      </c>
      <c r="CM57" s="125" t="s">
        <v>86</v>
      </c>
    </row>
    <row r="58" s="7" customFormat="1" ht="16.5" customHeight="1">
      <c r="A58" s="113" t="s">
        <v>80</v>
      </c>
      <c r="B58" s="114"/>
      <c r="C58" s="115"/>
      <c r="D58" s="116" t="s">
        <v>93</v>
      </c>
      <c r="E58" s="116"/>
      <c r="F58" s="116"/>
      <c r="G58" s="116"/>
      <c r="H58" s="116"/>
      <c r="I58" s="117"/>
      <c r="J58" s="116" t="s">
        <v>94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'SO203 - Opěrná stěna střed'!J30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83</v>
      </c>
      <c r="AR58" s="120"/>
      <c r="AS58" s="121">
        <v>0</v>
      </c>
      <c r="AT58" s="122">
        <f>ROUND(SUM(AV58:AW58),2)</f>
        <v>0</v>
      </c>
      <c r="AU58" s="123">
        <f>'SO203 - Opěrná stěna střed'!P90</f>
        <v>0</v>
      </c>
      <c r="AV58" s="122">
        <f>'SO203 - Opěrná stěna střed'!J33</f>
        <v>0</v>
      </c>
      <c r="AW58" s="122">
        <f>'SO203 - Opěrná stěna střed'!J34</f>
        <v>0</v>
      </c>
      <c r="AX58" s="122">
        <f>'SO203 - Opěrná stěna střed'!J35</f>
        <v>0</v>
      </c>
      <c r="AY58" s="122">
        <f>'SO203 - Opěrná stěna střed'!J36</f>
        <v>0</v>
      </c>
      <c r="AZ58" s="122">
        <f>'SO203 - Opěrná stěna střed'!F33</f>
        <v>0</v>
      </c>
      <c r="BA58" s="122">
        <f>'SO203 - Opěrná stěna střed'!F34</f>
        <v>0</v>
      </c>
      <c r="BB58" s="122">
        <f>'SO203 - Opěrná stěna střed'!F35</f>
        <v>0</v>
      </c>
      <c r="BC58" s="122">
        <f>'SO203 - Opěrná stěna střed'!F36</f>
        <v>0</v>
      </c>
      <c r="BD58" s="124">
        <f>'SO203 - Opěrná stěna střed'!F37</f>
        <v>0</v>
      </c>
      <c r="BE58" s="7"/>
      <c r="BT58" s="125" t="s">
        <v>84</v>
      </c>
      <c r="BV58" s="125" t="s">
        <v>78</v>
      </c>
      <c r="BW58" s="125" t="s">
        <v>95</v>
      </c>
      <c r="BX58" s="125" t="s">
        <v>5</v>
      </c>
      <c r="CL58" s="125" t="s">
        <v>19</v>
      </c>
      <c r="CM58" s="125" t="s">
        <v>86</v>
      </c>
    </row>
    <row r="59" s="7" customFormat="1" ht="16.5" customHeight="1">
      <c r="A59" s="113" t="s">
        <v>80</v>
      </c>
      <c r="B59" s="114"/>
      <c r="C59" s="115"/>
      <c r="D59" s="116" t="s">
        <v>96</v>
      </c>
      <c r="E59" s="116"/>
      <c r="F59" s="116"/>
      <c r="G59" s="116"/>
      <c r="H59" s="116"/>
      <c r="I59" s="117"/>
      <c r="J59" s="116" t="s">
        <v>97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'SO204 - Opěrná stěna seve...'!J30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83</v>
      </c>
      <c r="AR59" s="120"/>
      <c r="AS59" s="121">
        <v>0</v>
      </c>
      <c r="AT59" s="122">
        <f>ROUND(SUM(AV59:AW59),2)</f>
        <v>0</v>
      </c>
      <c r="AU59" s="123">
        <f>'SO204 - Opěrná stěna seve...'!P89</f>
        <v>0</v>
      </c>
      <c r="AV59" s="122">
        <f>'SO204 - Opěrná stěna seve...'!J33</f>
        <v>0</v>
      </c>
      <c r="AW59" s="122">
        <f>'SO204 - Opěrná stěna seve...'!J34</f>
        <v>0</v>
      </c>
      <c r="AX59" s="122">
        <f>'SO204 - Opěrná stěna seve...'!J35</f>
        <v>0</v>
      </c>
      <c r="AY59" s="122">
        <f>'SO204 - Opěrná stěna seve...'!J36</f>
        <v>0</v>
      </c>
      <c r="AZ59" s="122">
        <f>'SO204 - Opěrná stěna seve...'!F33</f>
        <v>0</v>
      </c>
      <c r="BA59" s="122">
        <f>'SO204 - Opěrná stěna seve...'!F34</f>
        <v>0</v>
      </c>
      <c r="BB59" s="122">
        <f>'SO204 - Opěrná stěna seve...'!F35</f>
        <v>0</v>
      </c>
      <c r="BC59" s="122">
        <f>'SO204 - Opěrná stěna seve...'!F36</f>
        <v>0</v>
      </c>
      <c r="BD59" s="124">
        <f>'SO204 - Opěrná stěna seve...'!F37</f>
        <v>0</v>
      </c>
      <c r="BE59" s="7"/>
      <c r="BT59" s="125" t="s">
        <v>84</v>
      </c>
      <c r="BV59" s="125" t="s">
        <v>78</v>
      </c>
      <c r="BW59" s="125" t="s">
        <v>98</v>
      </c>
      <c r="BX59" s="125" t="s">
        <v>5</v>
      </c>
      <c r="CL59" s="125" t="s">
        <v>19</v>
      </c>
      <c r="CM59" s="125" t="s">
        <v>86</v>
      </c>
    </row>
    <row r="60" s="7" customFormat="1" ht="16.5" customHeight="1">
      <c r="A60" s="113" t="s">
        <v>80</v>
      </c>
      <c r="B60" s="114"/>
      <c r="C60" s="115"/>
      <c r="D60" s="116" t="s">
        <v>99</v>
      </c>
      <c r="E60" s="116"/>
      <c r="F60" s="116"/>
      <c r="G60" s="116"/>
      <c r="H60" s="116"/>
      <c r="I60" s="117"/>
      <c r="J60" s="116" t="s">
        <v>100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'SO205 - Opěrná stěna jiho...'!J30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83</v>
      </c>
      <c r="AR60" s="120"/>
      <c r="AS60" s="121">
        <v>0</v>
      </c>
      <c r="AT60" s="122">
        <f>ROUND(SUM(AV60:AW60),2)</f>
        <v>0</v>
      </c>
      <c r="AU60" s="123">
        <f>'SO205 - Opěrná stěna jiho...'!P89</f>
        <v>0</v>
      </c>
      <c r="AV60" s="122">
        <f>'SO205 - Opěrná stěna jiho...'!J33</f>
        <v>0</v>
      </c>
      <c r="AW60" s="122">
        <f>'SO205 - Opěrná stěna jiho...'!J34</f>
        <v>0</v>
      </c>
      <c r="AX60" s="122">
        <f>'SO205 - Opěrná stěna jiho...'!J35</f>
        <v>0</v>
      </c>
      <c r="AY60" s="122">
        <f>'SO205 - Opěrná stěna jiho...'!J36</f>
        <v>0</v>
      </c>
      <c r="AZ60" s="122">
        <f>'SO205 - Opěrná stěna jiho...'!F33</f>
        <v>0</v>
      </c>
      <c r="BA60" s="122">
        <f>'SO205 - Opěrná stěna jiho...'!F34</f>
        <v>0</v>
      </c>
      <c r="BB60" s="122">
        <f>'SO205 - Opěrná stěna jiho...'!F35</f>
        <v>0</v>
      </c>
      <c r="BC60" s="122">
        <f>'SO205 - Opěrná stěna jiho...'!F36</f>
        <v>0</v>
      </c>
      <c r="BD60" s="124">
        <f>'SO205 - Opěrná stěna jiho...'!F37</f>
        <v>0</v>
      </c>
      <c r="BE60" s="7"/>
      <c r="BT60" s="125" t="s">
        <v>84</v>
      </c>
      <c r="BV60" s="125" t="s">
        <v>78</v>
      </c>
      <c r="BW60" s="125" t="s">
        <v>101</v>
      </c>
      <c r="BX60" s="125" t="s">
        <v>5</v>
      </c>
      <c r="CL60" s="125" t="s">
        <v>19</v>
      </c>
      <c r="CM60" s="125" t="s">
        <v>86</v>
      </c>
    </row>
    <row r="61" s="7" customFormat="1" ht="16.5" customHeight="1">
      <c r="A61" s="113" t="s">
        <v>80</v>
      </c>
      <c r="B61" s="114"/>
      <c r="C61" s="115"/>
      <c r="D61" s="116" t="s">
        <v>102</v>
      </c>
      <c r="E61" s="116"/>
      <c r="F61" s="116"/>
      <c r="G61" s="116"/>
      <c r="H61" s="116"/>
      <c r="I61" s="117"/>
      <c r="J61" s="116" t="s">
        <v>103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'O - Ostatní náklady'!J30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104</v>
      </c>
      <c r="AR61" s="120"/>
      <c r="AS61" s="121">
        <v>0</v>
      </c>
      <c r="AT61" s="122">
        <f>ROUND(SUM(AV61:AW61),2)</f>
        <v>0</v>
      </c>
      <c r="AU61" s="123">
        <f>'O - Ostatní náklady'!P83</f>
        <v>0</v>
      </c>
      <c r="AV61" s="122">
        <f>'O - Ostatní náklady'!J33</f>
        <v>0</v>
      </c>
      <c r="AW61" s="122">
        <f>'O - Ostatní náklady'!J34</f>
        <v>0</v>
      </c>
      <c r="AX61" s="122">
        <f>'O - Ostatní náklady'!J35</f>
        <v>0</v>
      </c>
      <c r="AY61" s="122">
        <f>'O - Ostatní náklady'!J36</f>
        <v>0</v>
      </c>
      <c r="AZ61" s="122">
        <f>'O - Ostatní náklady'!F33</f>
        <v>0</v>
      </c>
      <c r="BA61" s="122">
        <f>'O - Ostatní náklady'!F34</f>
        <v>0</v>
      </c>
      <c r="BB61" s="122">
        <f>'O - Ostatní náklady'!F35</f>
        <v>0</v>
      </c>
      <c r="BC61" s="122">
        <f>'O - Ostatní náklady'!F36</f>
        <v>0</v>
      </c>
      <c r="BD61" s="124">
        <f>'O - Ostatní náklady'!F37</f>
        <v>0</v>
      </c>
      <c r="BE61" s="7"/>
      <c r="BT61" s="125" t="s">
        <v>84</v>
      </c>
      <c r="BV61" s="125" t="s">
        <v>78</v>
      </c>
      <c r="BW61" s="125" t="s">
        <v>105</v>
      </c>
      <c r="BX61" s="125" t="s">
        <v>5</v>
      </c>
      <c r="CL61" s="125" t="s">
        <v>19</v>
      </c>
      <c r="CM61" s="125" t="s">
        <v>86</v>
      </c>
    </row>
    <row r="62" s="7" customFormat="1" ht="16.5" customHeight="1">
      <c r="A62" s="113" t="s">
        <v>80</v>
      </c>
      <c r="B62" s="114"/>
      <c r="C62" s="115"/>
      <c r="D62" s="116" t="s">
        <v>106</v>
      </c>
      <c r="E62" s="116"/>
      <c r="F62" s="116"/>
      <c r="G62" s="116"/>
      <c r="H62" s="116"/>
      <c r="I62" s="117"/>
      <c r="J62" s="116" t="s">
        <v>107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'V - VRN'!J30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108</v>
      </c>
      <c r="AR62" s="120"/>
      <c r="AS62" s="126">
        <v>0</v>
      </c>
      <c r="AT62" s="127">
        <f>ROUND(SUM(AV62:AW62),2)</f>
        <v>0</v>
      </c>
      <c r="AU62" s="128">
        <f>'V - VRN'!P84</f>
        <v>0</v>
      </c>
      <c r="AV62" s="127">
        <f>'V - VRN'!J33</f>
        <v>0</v>
      </c>
      <c r="AW62" s="127">
        <f>'V - VRN'!J34</f>
        <v>0</v>
      </c>
      <c r="AX62" s="127">
        <f>'V - VRN'!J35</f>
        <v>0</v>
      </c>
      <c r="AY62" s="127">
        <f>'V - VRN'!J36</f>
        <v>0</v>
      </c>
      <c r="AZ62" s="127">
        <f>'V - VRN'!F33</f>
        <v>0</v>
      </c>
      <c r="BA62" s="127">
        <f>'V - VRN'!F34</f>
        <v>0</v>
      </c>
      <c r="BB62" s="127">
        <f>'V - VRN'!F35</f>
        <v>0</v>
      </c>
      <c r="BC62" s="127">
        <f>'V - VRN'!F36</f>
        <v>0</v>
      </c>
      <c r="BD62" s="129">
        <f>'V - VRN'!F37</f>
        <v>0</v>
      </c>
      <c r="BE62" s="7"/>
      <c r="BT62" s="125" t="s">
        <v>84</v>
      </c>
      <c r="BV62" s="125" t="s">
        <v>78</v>
      </c>
      <c r="BW62" s="125" t="s">
        <v>109</v>
      </c>
      <c r="BX62" s="125" t="s">
        <v>5</v>
      </c>
      <c r="CL62" s="125" t="s">
        <v>19</v>
      </c>
      <c r="CM62" s="125" t="s">
        <v>86</v>
      </c>
    </row>
    <row r="63" s="2" customFormat="1" ht="30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="2" customFormat="1" ht="6.96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</sheetData>
  <sheetProtection sheet="1" formatColumns="0" formatRows="0" objects="1" scenarios="1" spinCount="100000" saltValue="3278uByO7E7V0NbjNo90UPeAdbCgEuf8sCOPTciH2chByZvZ9wjB85z6YM6qvkuYw2I8o/KaoodiIohEyqGH/A==" hashValue="x+YVRzu77V05CMFpFgmboT/7bueoUYYKAL7GCmPLXoSAU28S58T1Oz1JcLpK8FNxMH9iE4++Nr/83rY25M8zJg==" algorithmName="SHA-512" password="CC35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101 - Komunikace'!C2" display="/"/>
    <hyperlink ref="A56" location="'SO201 - Opěrná stěna seve...'!C2" display="/"/>
    <hyperlink ref="A57" location="'SO202 - Opěrná stěna jiho...'!C2" display="/"/>
    <hyperlink ref="A58" location="'SO203 - Opěrná stěna střed'!C2" display="/"/>
    <hyperlink ref="A59" location="'SO204 - Opěrná stěna seve...'!C2" display="/"/>
    <hyperlink ref="A60" location="'SO205 - Opěrná stěna jiho...'!C2" display="/"/>
    <hyperlink ref="A61" location="'O - Ostatní náklady'!C2" display="/"/>
    <hyperlink ref="A62" location="'V - VRN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130.832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1"/>
      <c r="C3" s="132"/>
      <c r="D3" s="132"/>
      <c r="E3" s="132"/>
      <c r="F3" s="132"/>
      <c r="G3" s="132"/>
      <c r="H3" s="22"/>
    </row>
    <row r="4" s="1" customFormat="1" ht="24.96" customHeight="1">
      <c r="B4" s="22"/>
      <c r="C4" s="133" t="s">
        <v>1250</v>
      </c>
      <c r="H4" s="22"/>
    </row>
    <row r="5" s="1" customFormat="1" ht="12" customHeight="1">
      <c r="B5" s="22"/>
      <c r="C5" s="290" t="s">
        <v>13</v>
      </c>
      <c r="D5" s="143" t="s">
        <v>14</v>
      </c>
      <c r="E5" s="1"/>
      <c r="F5" s="1"/>
      <c r="H5" s="22"/>
    </row>
    <row r="6" s="1" customFormat="1" ht="36.96" customHeight="1">
      <c r="B6" s="22"/>
      <c r="C6" s="291" t="s">
        <v>16</v>
      </c>
      <c r="D6" s="292" t="s">
        <v>17</v>
      </c>
      <c r="E6" s="1"/>
      <c r="F6" s="1"/>
      <c r="H6" s="22"/>
    </row>
    <row r="7" s="1" customFormat="1" ht="16.5" customHeight="1">
      <c r="B7" s="22"/>
      <c r="C7" s="135" t="s">
        <v>23</v>
      </c>
      <c r="D7" s="140" t="str">
        <f>'Rekapitulace stavby'!AN8</f>
        <v>25. 1. 2021</v>
      </c>
      <c r="H7" s="22"/>
    </row>
    <row r="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="11" customFormat="1" ht="29.28" customHeight="1">
      <c r="A9" s="180"/>
      <c r="B9" s="293"/>
      <c r="C9" s="294" t="s">
        <v>57</v>
      </c>
      <c r="D9" s="295" t="s">
        <v>58</v>
      </c>
      <c r="E9" s="295" t="s">
        <v>162</v>
      </c>
      <c r="F9" s="296" t="s">
        <v>1251</v>
      </c>
      <c r="G9" s="180"/>
      <c r="H9" s="293"/>
    </row>
    <row r="10" s="2" customFormat="1" ht="26.4" customHeight="1">
      <c r="A10" s="40"/>
      <c r="B10" s="46"/>
      <c r="C10" s="297" t="s">
        <v>1252</v>
      </c>
      <c r="D10" s="297" t="s">
        <v>82</v>
      </c>
      <c r="E10" s="40"/>
      <c r="F10" s="40"/>
      <c r="G10" s="40"/>
      <c r="H10" s="46"/>
    </row>
    <row r="11" s="2" customFormat="1" ht="16.8" customHeight="1">
      <c r="A11" s="40"/>
      <c r="B11" s="46"/>
      <c r="C11" s="298" t="s">
        <v>145</v>
      </c>
      <c r="D11" s="299" t="s">
        <v>146</v>
      </c>
      <c r="E11" s="300" t="s">
        <v>123</v>
      </c>
      <c r="F11" s="301">
        <v>830</v>
      </c>
      <c r="G11" s="40"/>
      <c r="H11" s="46"/>
    </row>
    <row r="12" s="2" customFormat="1" ht="16.8" customHeight="1">
      <c r="A12" s="40"/>
      <c r="B12" s="46"/>
      <c r="C12" s="302" t="s">
        <v>19</v>
      </c>
      <c r="D12" s="302" t="s">
        <v>244</v>
      </c>
      <c r="E12" s="19" t="s">
        <v>19</v>
      </c>
      <c r="F12" s="303">
        <v>0</v>
      </c>
      <c r="G12" s="40"/>
      <c r="H12" s="46"/>
    </row>
    <row r="13" s="2" customFormat="1" ht="16.8" customHeight="1">
      <c r="A13" s="40"/>
      <c r="B13" s="46"/>
      <c r="C13" s="302" t="s">
        <v>19</v>
      </c>
      <c r="D13" s="302" t="s">
        <v>391</v>
      </c>
      <c r="E13" s="19" t="s">
        <v>19</v>
      </c>
      <c r="F13" s="303">
        <v>242.80000000000001</v>
      </c>
      <c r="G13" s="40"/>
      <c r="H13" s="46"/>
    </row>
    <row r="14" s="2" customFormat="1" ht="16.8" customHeight="1">
      <c r="A14" s="40"/>
      <c r="B14" s="46"/>
      <c r="C14" s="302" t="s">
        <v>19</v>
      </c>
      <c r="D14" s="302" t="s">
        <v>392</v>
      </c>
      <c r="E14" s="19" t="s">
        <v>19</v>
      </c>
      <c r="F14" s="303">
        <v>282.30000000000001</v>
      </c>
      <c r="G14" s="40"/>
      <c r="H14" s="46"/>
    </row>
    <row r="15" s="2" customFormat="1" ht="16.8" customHeight="1">
      <c r="A15" s="40"/>
      <c r="B15" s="46"/>
      <c r="C15" s="302" t="s">
        <v>19</v>
      </c>
      <c r="D15" s="302" t="s">
        <v>393</v>
      </c>
      <c r="E15" s="19" t="s">
        <v>19</v>
      </c>
      <c r="F15" s="303">
        <v>304.89999999999998</v>
      </c>
      <c r="G15" s="40"/>
      <c r="H15" s="46"/>
    </row>
    <row r="16" s="2" customFormat="1" ht="16.8" customHeight="1">
      <c r="A16" s="40"/>
      <c r="B16" s="46"/>
      <c r="C16" s="302" t="s">
        <v>145</v>
      </c>
      <c r="D16" s="302" t="s">
        <v>394</v>
      </c>
      <c r="E16" s="19" t="s">
        <v>19</v>
      </c>
      <c r="F16" s="303">
        <v>830</v>
      </c>
      <c r="G16" s="40"/>
      <c r="H16" s="46"/>
    </row>
    <row r="17" s="2" customFormat="1" ht="16.8" customHeight="1">
      <c r="A17" s="40"/>
      <c r="B17" s="46"/>
      <c r="C17" s="304" t="s">
        <v>1253</v>
      </c>
      <c r="D17" s="40"/>
      <c r="E17" s="40"/>
      <c r="F17" s="40"/>
      <c r="G17" s="40"/>
      <c r="H17" s="46"/>
    </row>
    <row r="18" s="2" customFormat="1" ht="16.8" customHeight="1">
      <c r="A18" s="40"/>
      <c r="B18" s="46"/>
      <c r="C18" s="302" t="s">
        <v>388</v>
      </c>
      <c r="D18" s="302" t="s">
        <v>1254</v>
      </c>
      <c r="E18" s="19" t="s">
        <v>123</v>
      </c>
      <c r="F18" s="303">
        <v>124.5</v>
      </c>
      <c r="G18" s="40"/>
      <c r="H18" s="46"/>
    </row>
    <row r="19" s="2" customFormat="1" ht="16.8" customHeight="1">
      <c r="A19" s="40"/>
      <c r="B19" s="46"/>
      <c r="C19" s="302" t="s">
        <v>402</v>
      </c>
      <c r="D19" s="302" t="s">
        <v>1255</v>
      </c>
      <c r="E19" s="19" t="s">
        <v>123</v>
      </c>
      <c r="F19" s="303">
        <v>124.5</v>
      </c>
      <c r="G19" s="40"/>
      <c r="H19" s="46"/>
    </row>
    <row r="20" s="2" customFormat="1" ht="16.8" customHeight="1">
      <c r="A20" s="40"/>
      <c r="B20" s="46"/>
      <c r="C20" s="302" t="s">
        <v>397</v>
      </c>
      <c r="D20" s="302" t="s">
        <v>1256</v>
      </c>
      <c r="E20" s="19" t="s">
        <v>123</v>
      </c>
      <c r="F20" s="303">
        <v>166</v>
      </c>
      <c r="G20" s="40"/>
      <c r="H20" s="46"/>
    </row>
    <row r="21" s="2" customFormat="1" ht="16.8" customHeight="1">
      <c r="A21" s="40"/>
      <c r="B21" s="46"/>
      <c r="C21" s="302" t="s">
        <v>407</v>
      </c>
      <c r="D21" s="302" t="s">
        <v>1257</v>
      </c>
      <c r="E21" s="19" t="s">
        <v>123</v>
      </c>
      <c r="F21" s="303">
        <v>207.5</v>
      </c>
      <c r="G21" s="40"/>
      <c r="H21" s="46"/>
    </row>
    <row r="22" s="2" customFormat="1" ht="16.8" customHeight="1">
      <c r="A22" s="40"/>
      <c r="B22" s="46"/>
      <c r="C22" s="298" t="s">
        <v>121</v>
      </c>
      <c r="D22" s="299" t="s">
        <v>122</v>
      </c>
      <c r="E22" s="300" t="s">
        <v>123</v>
      </c>
      <c r="F22" s="301">
        <v>952.39999999999998</v>
      </c>
      <c r="G22" s="40"/>
      <c r="H22" s="46"/>
    </row>
    <row r="23" s="2" customFormat="1" ht="16.8" customHeight="1">
      <c r="A23" s="40"/>
      <c r="B23" s="46"/>
      <c r="C23" s="302" t="s">
        <v>19</v>
      </c>
      <c r="D23" s="302" t="s">
        <v>637</v>
      </c>
      <c r="E23" s="19" t="s">
        <v>19</v>
      </c>
      <c r="F23" s="303">
        <v>293.39999999999998</v>
      </c>
      <c r="G23" s="40"/>
      <c r="H23" s="46"/>
    </row>
    <row r="24" s="2" customFormat="1" ht="16.8" customHeight="1">
      <c r="A24" s="40"/>
      <c r="B24" s="46"/>
      <c r="C24" s="302" t="s">
        <v>19</v>
      </c>
      <c r="D24" s="302" t="s">
        <v>638</v>
      </c>
      <c r="E24" s="19" t="s">
        <v>19</v>
      </c>
      <c r="F24" s="303">
        <v>301.10000000000002</v>
      </c>
      <c r="G24" s="40"/>
      <c r="H24" s="46"/>
    </row>
    <row r="25" s="2" customFormat="1" ht="16.8" customHeight="1">
      <c r="A25" s="40"/>
      <c r="B25" s="46"/>
      <c r="C25" s="302" t="s">
        <v>19</v>
      </c>
      <c r="D25" s="302" t="s">
        <v>639</v>
      </c>
      <c r="E25" s="19" t="s">
        <v>19</v>
      </c>
      <c r="F25" s="303">
        <v>32.200000000000003</v>
      </c>
      <c r="G25" s="40"/>
      <c r="H25" s="46"/>
    </row>
    <row r="26" s="2" customFormat="1" ht="16.8" customHeight="1">
      <c r="A26" s="40"/>
      <c r="B26" s="46"/>
      <c r="C26" s="302" t="s">
        <v>19</v>
      </c>
      <c r="D26" s="302" t="s">
        <v>640</v>
      </c>
      <c r="E26" s="19" t="s">
        <v>19</v>
      </c>
      <c r="F26" s="303">
        <v>168.09999999999999</v>
      </c>
      <c r="G26" s="40"/>
      <c r="H26" s="46"/>
    </row>
    <row r="27" s="2" customFormat="1" ht="16.8" customHeight="1">
      <c r="A27" s="40"/>
      <c r="B27" s="46"/>
      <c r="C27" s="302" t="s">
        <v>19</v>
      </c>
      <c r="D27" s="302" t="s">
        <v>641</v>
      </c>
      <c r="E27" s="19" t="s">
        <v>19</v>
      </c>
      <c r="F27" s="303">
        <v>157.59999999999999</v>
      </c>
      <c r="G27" s="40"/>
      <c r="H27" s="46"/>
    </row>
    <row r="28" s="2" customFormat="1" ht="16.8" customHeight="1">
      <c r="A28" s="40"/>
      <c r="B28" s="46"/>
      <c r="C28" s="302" t="s">
        <v>121</v>
      </c>
      <c r="D28" s="302" t="s">
        <v>204</v>
      </c>
      <c r="E28" s="19" t="s">
        <v>19</v>
      </c>
      <c r="F28" s="303">
        <v>952.39999999999998</v>
      </c>
      <c r="G28" s="40"/>
      <c r="H28" s="46"/>
    </row>
    <row r="29" s="2" customFormat="1" ht="16.8" customHeight="1">
      <c r="A29" s="40"/>
      <c r="B29" s="46"/>
      <c r="C29" s="304" t="s">
        <v>1253</v>
      </c>
      <c r="D29" s="40"/>
      <c r="E29" s="40"/>
      <c r="F29" s="40"/>
      <c r="G29" s="40"/>
      <c r="H29" s="46"/>
    </row>
    <row r="30" s="2" customFormat="1" ht="16.8" customHeight="1">
      <c r="A30" s="40"/>
      <c r="B30" s="46"/>
      <c r="C30" s="302" t="s">
        <v>634</v>
      </c>
      <c r="D30" s="302" t="s">
        <v>1258</v>
      </c>
      <c r="E30" s="19" t="s">
        <v>123</v>
      </c>
      <c r="F30" s="303">
        <v>952.39999999999998</v>
      </c>
      <c r="G30" s="40"/>
      <c r="H30" s="46"/>
    </row>
    <row r="31" s="2" customFormat="1" ht="16.8" customHeight="1">
      <c r="A31" s="40"/>
      <c r="B31" s="46"/>
      <c r="C31" s="302" t="s">
        <v>345</v>
      </c>
      <c r="D31" s="302" t="s">
        <v>1259</v>
      </c>
      <c r="E31" s="19" t="s">
        <v>270</v>
      </c>
      <c r="F31" s="303">
        <v>66.668000000000006</v>
      </c>
      <c r="G31" s="40"/>
      <c r="H31" s="46"/>
    </row>
    <row r="32" s="2" customFormat="1" ht="16.8" customHeight="1">
      <c r="A32" s="40"/>
      <c r="B32" s="46"/>
      <c r="C32" s="302" t="s">
        <v>617</v>
      </c>
      <c r="D32" s="302" t="s">
        <v>1260</v>
      </c>
      <c r="E32" s="19" t="s">
        <v>123</v>
      </c>
      <c r="F32" s="303">
        <v>952.39999999999998</v>
      </c>
      <c r="G32" s="40"/>
      <c r="H32" s="46"/>
    </row>
    <row r="33" s="2" customFormat="1" ht="16.8" customHeight="1">
      <c r="A33" s="40"/>
      <c r="B33" s="46"/>
      <c r="C33" s="298" t="s">
        <v>114</v>
      </c>
      <c r="D33" s="299" t="s">
        <v>115</v>
      </c>
      <c r="E33" s="300" t="s">
        <v>112</v>
      </c>
      <c r="F33" s="301">
        <v>239.69999999999999</v>
      </c>
      <c r="G33" s="40"/>
      <c r="H33" s="46"/>
    </row>
    <row r="34" s="2" customFormat="1" ht="16.8" customHeight="1">
      <c r="A34" s="40"/>
      <c r="B34" s="46"/>
      <c r="C34" s="302" t="s">
        <v>19</v>
      </c>
      <c r="D34" s="302" t="s">
        <v>201</v>
      </c>
      <c r="E34" s="19" t="s">
        <v>19</v>
      </c>
      <c r="F34" s="303">
        <v>99.5</v>
      </c>
      <c r="G34" s="40"/>
      <c r="H34" s="46"/>
    </row>
    <row r="35" s="2" customFormat="1" ht="16.8" customHeight="1">
      <c r="A35" s="40"/>
      <c r="B35" s="46"/>
      <c r="C35" s="302" t="s">
        <v>125</v>
      </c>
      <c r="D35" s="302" t="s">
        <v>202</v>
      </c>
      <c r="E35" s="19" t="s">
        <v>19</v>
      </c>
      <c r="F35" s="303">
        <v>24.699999999999999</v>
      </c>
      <c r="G35" s="40"/>
      <c r="H35" s="46"/>
    </row>
    <row r="36" s="2" customFormat="1" ht="16.8" customHeight="1">
      <c r="A36" s="40"/>
      <c r="B36" s="46"/>
      <c r="C36" s="302" t="s">
        <v>19</v>
      </c>
      <c r="D36" s="302" t="s">
        <v>203</v>
      </c>
      <c r="E36" s="19" t="s">
        <v>19</v>
      </c>
      <c r="F36" s="303">
        <v>115.5</v>
      </c>
      <c r="G36" s="40"/>
      <c r="H36" s="46"/>
    </row>
    <row r="37" s="2" customFormat="1" ht="16.8" customHeight="1">
      <c r="A37" s="40"/>
      <c r="B37" s="46"/>
      <c r="C37" s="302" t="s">
        <v>114</v>
      </c>
      <c r="D37" s="302" t="s">
        <v>204</v>
      </c>
      <c r="E37" s="19" t="s">
        <v>19</v>
      </c>
      <c r="F37" s="303">
        <v>239.69999999999999</v>
      </c>
      <c r="G37" s="40"/>
      <c r="H37" s="46"/>
    </row>
    <row r="38" s="2" customFormat="1" ht="16.8" customHeight="1">
      <c r="A38" s="40"/>
      <c r="B38" s="46"/>
      <c r="C38" s="304" t="s">
        <v>1253</v>
      </c>
      <c r="D38" s="40"/>
      <c r="E38" s="40"/>
      <c r="F38" s="40"/>
      <c r="G38" s="40"/>
      <c r="H38" s="46"/>
    </row>
    <row r="39" s="2" customFormat="1" ht="16.8" customHeight="1">
      <c r="A39" s="40"/>
      <c r="B39" s="46"/>
      <c r="C39" s="302" t="s">
        <v>198</v>
      </c>
      <c r="D39" s="302" t="s">
        <v>1261</v>
      </c>
      <c r="E39" s="19" t="s">
        <v>112</v>
      </c>
      <c r="F39" s="303">
        <v>239.69999999999999</v>
      </c>
      <c r="G39" s="40"/>
      <c r="H39" s="46"/>
    </row>
    <row r="40" s="2" customFormat="1" ht="16.8" customHeight="1">
      <c r="A40" s="40"/>
      <c r="B40" s="46"/>
      <c r="C40" s="302" t="s">
        <v>185</v>
      </c>
      <c r="D40" s="302" t="s">
        <v>1262</v>
      </c>
      <c r="E40" s="19" t="s">
        <v>112</v>
      </c>
      <c r="F40" s="303">
        <v>423.60000000000002</v>
      </c>
      <c r="G40" s="40"/>
      <c r="H40" s="46"/>
    </row>
    <row r="41" s="2" customFormat="1" ht="16.8" customHeight="1">
      <c r="A41" s="40"/>
      <c r="B41" s="46"/>
      <c r="C41" s="302" t="s">
        <v>190</v>
      </c>
      <c r="D41" s="302" t="s">
        <v>1263</v>
      </c>
      <c r="E41" s="19" t="s">
        <v>112</v>
      </c>
      <c r="F41" s="303">
        <v>239.69999999999999</v>
      </c>
      <c r="G41" s="40"/>
      <c r="H41" s="46"/>
    </row>
    <row r="42" s="2" customFormat="1" ht="16.8" customHeight="1">
      <c r="A42" s="40"/>
      <c r="B42" s="46"/>
      <c r="C42" s="302" t="s">
        <v>351</v>
      </c>
      <c r="D42" s="302" t="s">
        <v>1264</v>
      </c>
      <c r="E42" s="19" t="s">
        <v>112</v>
      </c>
      <c r="F42" s="303">
        <v>1646.2000000000001</v>
      </c>
      <c r="G42" s="40"/>
      <c r="H42" s="46"/>
    </row>
    <row r="43" s="2" customFormat="1" ht="16.8" customHeight="1">
      <c r="A43" s="40"/>
      <c r="B43" s="46"/>
      <c r="C43" s="298" t="s">
        <v>110</v>
      </c>
      <c r="D43" s="299" t="s">
        <v>111</v>
      </c>
      <c r="E43" s="300" t="s">
        <v>112</v>
      </c>
      <c r="F43" s="301">
        <v>1431.2000000000001</v>
      </c>
      <c r="G43" s="40"/>
      <c r="H43" s="46"/>
    </row>
    <row r="44" s="2" customFormat="1" ht="16.8" customHeight="1">
      <c r="A44" s="40"/>
      <c r="B44" s="46"/>
      <c r="C44" s="302" t="s">
        <v>19</v>
      </c>
      <c r="D44" s="302" t="s">
        <v>227</v>
      </c>
      <c r="E44" s="19" t="s">
        <v>19</v>
      </c>
      <c r="F44" s="303">
        <v>0</v>
      </c>
      <c r="G44" s="40"/>
      <c r="H44" s="46"/>
    </row>
    <row r="45" s="2" customFormat="1" ht="16.8" customHeight="1">
      <c r="A45" s="40"/>
      <c r="B45" s="46"/>
      <c r="C45" s="302" t="s">
        <v>19</v>
      </c>
      <c r="D45" s="302" t="s">
        <v>228</v>
      </c>
      <c r="E45" s="19" t="s">
        <v>19</v>
      </c>
      <c r="F45" s="303">
        <v>479.30000000000001</v>
      </c>
      <c r="G45" s="40"/>
      <c r="H45" s="46"/>
    </row>
    <row r="46" s="2" customFormat="1" ht="16.8" customHeight="1">
      <c r="A46" s="40"/>
      <c r="B46" s="46"/>
      <c r="C46" s="302" t="s">
        <v>19</v>
      </c>
      <c r="D46" s="302" t="s">
        <v>229</v>
      </c>
      <c r="E46" s="19" t="s">
        <v>19</v>
      </c>
      <c r="F46" s="303">
        <v>367.80000000000001</v>
      </c>
      <c r="G46" s="40"/>
      <c r="H46" s="46"/>
    </row>
    <row r="47" s="2" customFormat="1" ht="16.8" customHeight="1">
      <c r="A47" s="40"/>
      <c r="B47" s="46"/>
      <c r="C47" s="302" t="s">
        <v>19</v>
      </c>
      <c r="D47" s="302" t="s">
        <v>230</v>
      </c>
      <c r="E47" s="19" t="s">
        <v>19</v>
      </c>
      <c r="F47" s="303">
        <v>267.89999999999998</v>
      </c>
      <c r="G47" s="40"/>
      <c r="H47" s="46"/>
    </row>
    <row r="48" s="2" customFormat="1" ht="16.8" customHeight="1">
      <c r="A48" s="40"/>
      <c r="B48" s="46"/>
      <c r="C48" s="302" t="s">
        <v>19</v>
      </c>
      <c r="D48" s="302" t="s">
        <v>231</v>
      </c>
      <c r="E48" s="19" t="s">
        <v>19</v>
      </c>
      <c r="F48" s="303">
        <v>316.19999999999999</v>
      </c>
      <c r="G48" s="40"/>
      <c r="H48" s="46"/>
    </row>
    <row r="49" s="2" customFormat="1" ht="16.8" customHeight="1">
      <c r="A49" s="40"/>
      <c r="B49" s="46"/>
      <c r="C49" s="302" t="s">
        <v>110</v>
      </c>
      <c r="D49" s="302" t="s">
        <v>204</v>
      </c>
      <c r="E49" s="19" t="s">
        <v>19</v>
      </c>
      <c r="F49" s="303">
        <v>1431.2000000000001</v>
      </c>
      <c r="G49" s="40"/>
      <c r="H49" s="46"/>
    </row>
    <row r="50" s="2" customFormat="1" ht="16.8" customHeight="1">
      <c r="A50" s="40"/>
      <c r="B50" s="46"/>
      <c r="C50" s="304" t="s">
        <v>1253</v>
      </c>
      <c r="D50" s="40"/>
      <c r="E50" s="40"/>
      <c r="F50" s="40"/>
      <c r="G50" s="40"/>
      <c r="H50" s="46"/>
    </row>
    <row r="51" s="2" customFormat="1" ht="16.8" customHeight="1">
      <c r="A51" s="40"/>
      <c r="B51" s="46"/>
      <c r="C51" s="302" t="s">
        <v>224</v>
      </c>
      <c r="D51" s="302" t="s">
        <v>1265</v>
      </c>
      <c r="E51" s="19" t="s">
        <v>112</v>
      </c>
      <c r="F51" s="303">
        <v>1431.2000000000001</v>
      </c>
      <c r="G51" s="40"/>
      <c r="H51" s="46"/>
    </row>
    <row r="52" s="2" customFormat="1" ht="16.8" customHeight="1">
      <c r="A52" s="40"/>
      <c r="B52" s="46"/>
      <c r="C52" s="302" t="s">
        <v>206</v>
      </c>
      <c r="D52" s="302" t="s">
        <v>1266</v>
      </c>
      <c r="E52" s="19" t="s">
        <v>112</v>
      </c>
      <c r="F52" s="303">
        <v>1431.2000000000001</v>
      </c>
      <c r="G52" s="40"/>
      <c r="H52" s="46"/>
    </row>
    <row r="53" s="2" customFormat="1" ht="16.8" customHeight="1">
      <c r="A53" s="40"/>
      <c r="B53" s="46"/>
      <c r="C53" s="302" t="s">
        <v>210</v>
      </c>
      <c r="D53" s="302" t="s">
        <v>1267</v>
      </c>
      <c r="E53" s="19" t="s">
        <v>112</v>
      </c>
      <c r="F53" s="303">
        <v>1431.2000000000001</v>
      </c>
      <c r="G53" s="40"/>
      <c r="H53" s="46"/>
    </row>
    <row r="54" s="2" customFormat="1" ht="16.8" customHeight="1">
      <c r="A54" s="40"/>
      <c r="B54" s="46"/>
      <c r="C54" s="302" t="s">
        <v>351</v>
      </c>
      <c r="D54" s="302" t="s">
        <v>1264</v>
      </c>
      <c r="E54" s="19" t="s">
        <v>112</v>
      </c>
      <c r="F54" s="303">
        <v>1646.2000000000001</v>
      </c>
      <c r="G54" s="40"/>
      <c r="H54" s="46"/>
    </row>
    <row r="55" s="2" customFormat="1" ht="16.8" customHeight="1">
      <c r="A55" s="40"/>
      <c r="B55" s="46"/>
      <c r="C55" s="298" t="s">
        <v>132</v>
      </c>
      <c r="D55" s="299" t="s">
        <v>133</v>
      </c>
      <c r="E55" s="300" t="s">
        <v>112</v>
      </c>
      <c r="F55" s="301">
        <v>1646.2000000000001</v>
      </c>
      <c r="G55" s="40"/>
      <c r="H55" s="46"/>
    </row>
    <row r="56" s="2" customFormat="1" ht="16.8" customHeight="1">
      <c r="A56" s="40"/>
      <c r="B56" s="46"/>
      <c r="C56" s="302" t="s">
        <v>19</v>
      </c>
      <c r="D56" s="302" t="s">
        <v>227</v>
      </c>
      <c r="E56" s="19" t="s">
        <v>19</v>
      </c>
      <c r="F56" s="303">
        <v>0</v>
      </c>
      <c r="G56" s="40"/>
      <c r="H56" s="46"/>
    </row>
    <row r="57" s="2" customFormat="1" ht="16.8" customHeight="1">
      <c r="A57" s="40"/>
      <c r="B57" s="46"/>
      <c r="C57" s="302" t="s">
        <v>19</v>
      </c>
      <c r="D57" s="302" t="s">
        <v>355</v>
      </c>
      <c r="E57" s="19" t="s">
        <v>19</v>
      </c>
      <c r="F57" s="303">
        <v>1670.9000000000001</v>
      </c>
      <c r="G57" s="40"/>
      <c r="H57" s="46"/>
    </row>
    <row r="58" s="2" customFormat="1" ht="16.8" customHeight="1">
      <c r="A58" s="40"/>
      <c r="B58" s="46"/>
      <c r="C58" s="302" t="s">
        <v>19</v>
      </c>
      <c r="D58" s="302" t="s">
        <v>356</v>
      </c>
      <c r="E58" s="19" t="s">
        <v>19</v>
      </c>
      <c r="F58" s="303">
        <v>-24.699999999999999</v>
      </c>
      <c r="G58" s="40"/>
      <c r="H58" s="46"/>
    </row>
    <row r="59" s="2" customFormat="1" ht="16.8" customHeight="1">
      <c r="A59" s="40"/>
      <c r="B59" s="46"/>
      <c r="C59" s="302" t="s">
        <v>132</v>
      </c>
      <c r="D59" s="302" t="s">
        <v>204</v>
      </c>
      <c r="E59" s="19" t="s">
        <v>19</v>
      </c>
      <c r="F59" s="303">
        <v>1646.2000000000001</v>
      </c>
      <c r="G59" s="40"/>
      <c r="H59" s="46"/>
    </row>
    <row r="60" s="2" customFormat="1" ht="16.8" customHeight="1">
      <c r="A60" s="40"/>
      <c r="B60" s="46"/>
      <c r="C60" s="304" t="s">
        <v>1253</v>
      </c>
      <c r="D60" s="40"/>
      <c r="E60" s="40"/>
      <c r="F60" s="40"/>
      <c r="G60" s="40"/>
      <c r="H60" s="46"/>
    </row>
    <row r="61" s="2" customFormat="1" ht="16.8" customHeight="1">
      <c r="A61" s="40"/>
      <c r="B61" s="46"/>
      <c r="C61" s="302" t="s">
        <v>351</v>
      </c>
      <c r="D61" s="302" t="s">
        <v>1264</v>
      </c>
      <c r="E61" s="19" t="s">
        <v>112</v>
      </c>
      <c r="F61" s="303">
        <v>1646.2000000000001</v>
      </c>
      <c r="G61" s="40"/>
      <c r="H61" s="46"/>
    </row>
    <row r="62" s="2" customFormat="1" ht="16.8" customHeight="1">
      <c r="A62" s="40"/>
      <c r="B62" s="46"/>
      <c r="C62" s="302" t="s">
        <v>369</v>
      </c>
      <c r="D62" s="302" t="s">
        <v>1268</v>
      </c>
      <c r="E62" s="19" t="s">
        <v>112</v>
      </c>
      <c r="F62" s="303">
        <v>1646.2000000000001</v>
      </c>
      <c r="G62" s="40"/>
      <c r="H62" s="46"/>
    </row>
    <row r="63" s="2" customFormat="1" ht="16.8" customHeight="1">
      <c r="A63" s="40"/>
      <c r="B63" s="46"/>
      <c r="C63" s="302" t="s">
        <v>421</v>
      </c>
      <c r="D63" s="302" t="s">
        <v>1269</v>
      </c>
      <c r="E63" s="19" t="s">
        <v>112</v>
      </c>
      <c r="F63" s="303">
        <v>1646.2000000000001</v>
      </c>
      <c r="G63" s="40"/>
      <c r="H63" s="46"/>
    </row>
    <row r="64" s="2" customFormat="1" ht="16.8" customHeight="1">
      <c r="A64" s="40"/>
      <c r="B64" s="46"/>
      <c r="C64" s="298" t="s">
        <v>125</v>
      </c>
      <c r="D64" s="299" t="s">
        <v>126</v>
      </c>
      <c r="E64" s="300" t="s">
        <v>112</v>
      </c>
      <c r="F64" s="301">
        <v>24.699999999999999</v>
      </c>
      <c r="G64" s="40"/>
      <c r="H64" s="46"/>
    </row>
    <row r="65" s="2" customFormat="1" ht="16.8" customHeight="1">
      <c r="A65" s="40"/>
      <c r="B65" s="46"/>
      <c r="C65" s="302" t="s">
        <v>125</v>
      </c>
      <c r="D65" s="302" t="s">
        <v>202</v>
      </c>
      <c r="E65" s="19" t="s">
        <v>19</v>
      </c>
      <c r="F65" s="303">
        <v>24.699999999999999</v>
      </c>
      <c r="G65" s="40"/>
      <c r="H65" s="46"/>
    </row>
    <row r="66" s="2" customFormat="1" ht="16.8" customHeight="1">
      <c r="A66" s="40"/>
      <c r="B66" s="46"/>
      <c r="C66" s="304" t="s">
        <v>1253</v>
      </c>
      <c r="D66" s="40"/>
      <c r="E66" s="40"/>
      <c r="F66" s="40"/>
      <c r="G66" s="40"/>
      <c r="H66" s="46"/>
    </row>
    <row r="67" s="2" customFormat="1" ht="16.8" customHeight="1">
      <c r="A67" s="40"/>
      <c r="B67" s="46"/>
      <c r="C67" s="302" t="s">
        <v>198</v>
      </c>
      <c r="D67" s="302" t="s">
        <v>1261</v>
      </c>
      <c r="E67" s="19" t="s">
        <v>112</v>
      </c>
      <c r="F67" s="303">
        <v>239.69999999999999</v>
      </c>
      <c r="G67" s="40"/>
      <c r="H67" s="46"/>
    </row>
    <row r="68" s="2" customFormat="1" ht="16.8" customHeight="1">
      <c r="A68" s="40"/>
      <c r="B68" s="46"/>
      <c r="C68" s="302" t="s">
        <v>351</v>
      </c>
      <c r="D68" s="302" t="s">
        <v>1264</v>
      </c>
      <c r="E68" s="19" t="s">
        <v>112</v>
      </c>
      <c r="F68" s="303">
        <v>1646.2000000000001</v>
      </c>
      <c r="G68" s="40"/>
      <c r="H68" s="46"/>
    </row>
    <row r="69" s="2" customFormat="1" ht="16.8" customHeight="1">
      <c r="A69" s="40"/>
      <c r="B69" s="46"/>
      <c r="C69" s="302" t="s">
        <v>358</v>
      </c>
      <c r="D69" s="302" t="s">
        <v>1270</v>
      </c>
      <c r="E69" s="19" t="s">
        <v>112</v>
      </c>
      <c r="F69" s="303">
        <v>208.59999999999999</v>
      </c>
      <c r="G69" s="40"/>
      <c r="H69" s="46"/>
    </row>
    <row r="70" s="2" customFormat="1" ht="16.8" customHeight="1">
      <c r="A70" s="40"/>
      <c r="B70" s="46"/>
      <c r="C70" s="302" t="s">
        <v>379</v>
      </c>
      <c r="D70" s="302" t="s">
        <v>1271</v>
      </c>
      <c r="E70" s="19" t="s">
        <v>112</v>
      </c>
      <c r="F70" s="303">
        <v>203.69999999999999</v>
      </c>
      <c r="G70" s="40"/>
      <c r="H70" s="46"/>
    </row>
    <row r="71" s="2" customFormat="1" ht="16.8" customHeight="1">
      <c r="A71" s="40"/>
      <c r="B71" s="46"/>
      <c r="C71" s="302" t="s">
        <v>425</v>
      </c>
      <c r="D71" s="302" t="s">
        <v>1272</v>
      </c>
      <c r="E71" s="19" t="s">
        <v>112</v>
      </c>
      <c r="F71" s="303">
        <v>203.69999999999999</v>
      </c>
      <c r="G71" s="40"/>
      <c r="H71" s="46"/>
    </row>
    <row r="72" s="2" customFormat="1" ht="16.8" customHeight="1">
      <c r="A72" s="40"/>
      <c r="B72" s="46"/>
      <c r="C72" s="298" t="s">
        <v>118</v>
      </c>
      <c r="D72" s="299" t="s">
        <v>119</v>
      </c>
      <c r="E72" s="300" t="s">
        <v>112</v>
      </c>
      <c r="F72" s="301">
        <v>828.79999999999995</v>
      </c>
      <c r="G72" s="40"/>
      <c r="H72" s="46"/>
    </row>
    <row r="73" s="2" customFormat="1" ht="16.8" customHeight="1">
      <c r="A73" s="40"/>
      <c r="B73" s="46"/>
      <c r="C73" s="302" t="s">
        <v>19</v>
      </c>
      <c r="D73" s="302" t="s">
        <v>219</v>
      </c>
      <c r="E73" s="19" t="s">
        <v>19</v>
      </c>
      <c r="F73" s="303">
        <v>0</v>
      </c>
      <c r="G73" s="40"/>
      <c r="H73" s="46"/>
    </row>
    <row r="74" s="2" customFormat="1" ht="16.8" customHeight="1">
      <c r="A74" s="40"/>
      <c r="B74" s="46"/>
      <c r="C74" s="302" t="s">
        <v>19</v>
      </c>
      <c r="D74" s="302" t="s">
        <v>220</v>
      </c>
      <c r="E74" s="19" t="s">
        <v>19</v>
      </c>
      <c r="F74" s="303">
        <v>245</v>
      </c>
      <c r="G74" s="40"/>
      <c r="H74" s="46"/>
    </row>
    <row r="75" s="2" customFormat="1" ht="16.8" customHeight="1">
      <c r="A75" s="40"/>
      <c r="B75" s="46"/>
      <c r="C75" s="302" t="s">
        <v>19</v>
      </c>
      <c r="D75" s="302" t="s">
        <v>221</v>
      </c>
      <c r="E75" s="19" t="s">
        <v>19</v>
      </c>
      <c r="F75" s="303">
        <v>280.30000000000001</v>
      </c>
      <c r="G75" s="40"/>
      <c r="H75" s="46"/>
    </row>
    <row r="76" s="2" customFormat="1" ht="16.8" customHeight="1">
      <c r="A76" s="40"/>
      <c r="B76" s="46"/>
      <c r="C76" s="302" t="s">
        <v>19</v>
      </c>
      <c r="D76" s="302" t="s">
        <v>222</v>
      </c>
      <c r="E76" s="19" t="s">
        <v>19</v>
      </c>
      <c r="F76" s="303">
        <v>303.5</v>
      </c>
      <c r="G76" s="40"/>
      <c r="H76" s="46"/>
    </row>
    <row r="77" s="2" customFormat="1" ht="16.8" customHeight="1">
      <c r="A77" s="40"/>
      <c r="B77" s="46"/>
      <c r="C77" s="302" t="s">
        <v>118</v>
      </c>
      <c r="D77" s="302" t="s">
        <v>204</v>
      </c>
      <c r="E77" s="19" t="s">
        <v>19</v>
      </c>
      <c r="F77" s="303">
        <v>828.79999999999995</v>
      </c>
      <c r="G77" s="40"/>
      <c r="H77" s="46"/>
    </row>
    <row r="78" s="2" customFormat="1" ht="16.8" customHeight="1">
      <c r="A78" s="40"/>
      <c r="B78" s="46"/>
      <c r="C78" s="304" t="s">
        <v>1253</v>
      </c>
      <c r="D78" s="40"/>
      <c r="E78" s="40"/>
      <c r="F78" s="40"/>
      <c r="G78" s="40"/>
      <c r="H78" s="46"/>
    </row>
    <row r="79" s="2" customFormat="1" ht="16.8" customHeight="1">
      <c r="A79" s="40"/>
      <c r="B79" s="46"/>
      <c r="C79" s="302" t="s">
        <v>214</v>
      </c>
      <c r="D79" s="302" t="s">
        <v>1273</v>
      </c>
      <c r="E79" s="19" t="s">
        <v>112</v>
      </c>
      <c r="F79" s="303">
        <v>828.79999999999995</v>
      </c>
      <c r="G79" s="40"/>
      <c r="H79" s="46"/>
    </row>
    <row r="80" s="2" customFormat="1" ht="16.8" customHeight="1">
      <c r="A80" s="40"/>
      <c r="B80" s="46"/>
      <c r="C80" s="302" t="s">
        <v>237</v>
      </c>
      <c r="D80" s="302" t="s">
        <v>1274</v>
      </c>
      <c r="E80" s="19" t="s">
        <v>112</v>
      </c>
      <c r="F80" s="303">
        <v>828.79999999999995</v>
      </c>
      <c r="G80" s="40"/>
      <c r="H80" s="46"/>
    </row>
    <row r="81" s="2" customFormat="1" ht="16.8" customHeight="1">
      <c r="A81" s="40"/>
      <c r="B81" s="46"/>
      <c r="C81" s="302" t="s">
        <v>365</v>
      </c>
      <c r="D81" s="302" t="s">
        <v>1275</v>
      </c>
      <c r="E81" s="19" t="s">
        <v>112</v>
      </c>
      <c r="F81" s="303">
        <v>828.79999999999995</v>
      </c>
      <c r="G81" s="40"/>
      <c r="H81" s="46"/>
    </row>
    <row r="82" s="2" customFormat="1" ht="16.8" customHeight="1">
      <c r="A82" s="40"/>
      <c r="B82" s="46"/>
      <c r="C82" s="302" t="s">
        <v>383</v>
      </c>
      <c r="D82" s="302" t="s">
        <v>1276</v>
      </c>
      <c r="E82" s="19" t="s">
        <v>112</v>
      </c>
      <c r="F82" s="303">
        <v>828.79999999999995</v>
      </c>
      <c r="G82" s="40"/>
      <c r="H82" s="46"/>
    </row>
    <row r="83" s="2" customFormat="1" ht="16.8" customHeight="1">
      <c r="A83" s="40"/>
      <c r="B83" s="46"/>
      <c r="C83" s="302" t="s">
        <v>412</v>
      </c>
      <c r="D83" s="302" t="s">
        <v>1277</v>
      </c>
      <c r="E83" s="19" t="s">
        <v>112</v>
      </c>
      <c r="F83" s="303">
        <v>2970.5999999999999</v>
      </c>
      <c r="G83" s="40"/>
      <c r="H83" s="46"/>
    </row>
    <row r="84" s="2" customFormat="1" ht="16.8" customHeight="1">
      <c r="A84" s="40"/>
      <c r="B84" s="46"/>
      <c r="C84" s="302" t="s">
        <v>588</v>
      </c>
      <c r="D84" s="302" t="s">
        <v>1278</v>
      </c>
      <c r="E84" s="19" t="s">
        <v>112</v>
      </c>
      <c r="F84" s="303">
        <v>828.79999999999995</v>
      </c>
      <c r="G84" s="40"/>
      <c r="H84" s="46"/>
    </row>
    <row r="85" s="2" customFormat="1" ht="16.8" customHeight="1">
      <c r="A85" s="40"/>
      <c r="B85" s="46"/>
      <c r="C85" s="298" t="s">
        <v>139</v>
      </c>
      <c r="D85" s="299" t="s">
        <v>140</v>
      </c>
      <c r="E85" s="300" t="s">
        <v>112</v>
      </c>
      <c r="F85" s="301">
        <v>303.5</v>
      </c>
      <c r="G85" s="40"/>
      <c r="H85" s="46"/>
    </row>
    <row r="86" s="2" customFormat="1" ht="16.8" customHeight="1">
      <c r="A86" s="40"/>
      <c r="B86" s="46"/>
      <c r="C86" s="302" t="s">
        <v>19</v>
      </c>
      <c r="D86" s="302" t="s">
        <v>219</v>
      </c>
      <c r="E86" s="19" t="s">
        <v>19</v>
      </c>
      <c r="F86" s="303">
        <v>0</v>
      </c>
      <c r="G86" s="40"/>
      <c r="H86" s="46"/>
    </row>
    <row r="87" s="2" customFormat="1" ht="16.8" customHeight="1">
      <c r="A87" s="40"/>
      <c r="B87" s="46"/>
      <c r="C87" s="302" t="s">
        <v>19</v>
      </c>
      <c r="D87" s="302" t="s">
        <v>222</v>
      </c>
      <c r="E87" s="19" t="s">
        <v>19</v>
      </c>
      <c r="F87" s="303">
        <v>303.5</v>
      </c>
      <c r="G87" s="40"/>
      <c r="H87" s="46"/>
    </row>
    <row r="88" s="2" customFormat="1" ht="16.8" customHeight="1">
      <c r="A88" s="40"/>
      <c r="B88" s="46"/>
      <c r="C88" s="302" t="s">
        <v>139</v>
      </c>
      <c r="D88" s="302" t="s">
        <v>204</v>
      </c>
      <c r="E88" s="19" t="s">
        <v>19</v>
      </c>
      <c r="F88" s="303">
        <v>303.5</v>
      </c>
      <c r="G88" s="40"/>
      <c r="H88" s="46"/>
    </row>
    <row r="89" s="2" customFormat="1" ht="16.8" customHeight="1">
      <c r="A89" s="40"/>
      <c r="B89" s="46"/>
      <c r="C89" s="304" t="s">
        <v>1253</v>
      </c>
      <c r="D89" s="40"/>
      <c r="E89" s="40"/>
      <c r="F89" s="40"/>
      <c r="G89" s="40"/>
      <c r="H89" s="46"/>
    </row>
    <row r="90" s="2" customFormat="1" ht="16.8" customHeight="1">
      <c r="A90" s="40"/>
      <c r="B90" s="46"/>
      <c r="C90" s="302" t="s">
        <v>233</v>
      </c>
      <c r="D90" s="302" t="s">
        <v>1279</v>
      </c>
      <c r="E90" s="19" t="s">
        <v>112</v>
      </c>
      <c r="F90" s="303">
        <v>303.5</v>
      </c>
      <c r="G90" s="40"/>
      <c r="H90" s="46"/>
    </row>
    <row r="91" s="2" customFormat="1" ht="16.8" customHeight="1">
      <c r="A91" s="40"/>
      <c r="B91" s="46"/>
      <c r="C91" s="302" t="s">
        <v>412</v>
      </c>
      <c r="D91" s="302" t="s">
        <v>1277</v>
      </c>
      <c r="E91" s="19" t="s">
        <v>112</v>
      </c>
      <c r="F91" s="303">
        <v>2970.5999999999999</v>
      </c>
      <c r="G91" s="40"/>
      <c r="H91" s="46"/>
    </row>
    <row r="92" s="2" customFormat="1" ht="16.8" customHeight="1">
      <c r="A92" s="40"/>
      <c r="B92" s="46"/>
      <c r="C92" s="302" t="s">
        <v>417</v>
      </c>
      <c r="D92" s="302" t="s">
        <v>1280</v>
      </c>
      <c r="E92" s="19" t="s">
        <v>112</v>
      </c>
      <c r="F92" s="303">
        <v>2141.8000000000002</v>
      </c>
      <c r="G92" s="40"/>
      <c r="H92" s="46"/>
    </row>
    <row r="93" s="2" customFormat="1" ht="16.8" customHeight="1">
      <c r="A93" s="40"/>
      <c r="B93" s="46"/>
      <c r="C93" s="298" t="s">
        <v>142</v>
      </c>
      <c r="D93" s="299" t="s">
        <v>143</v>
      </c>
      <c r="E93" s="300" t="s">
        <v>112</v>
      </c>
      <c r="F93" s="301">
        <v>1838.3</v>
      </c>
      <c r="G93" s="40"/>
      <c r="H93" s="46"/>
    </row>
    <row r="94" s="2" customFormat="1" ht="16.8" customHeight="1">
      <c r="A94" s="40"/>
      <c r="B94" s="46"/>
      <c r="C94" s="302" t="s">
        <v>19</v>
      </c>
      <c r="D94" s="302" t="s">
        <v>244</v>
      </c>
      <c r="E94" s="19" t="s">
        <v>19</v>
      </c>
      <c r="F94" s="303">
        <v>0</v>
      </c>
      <c r="G94" s="40"/>
      <c r="H94" s="46"/>
    </row>
    <row r="95" s="2" customFormat="1" ht="16.8" customHeight="1">
      <c r="A95" s="40"/>
      <c r="B95" s="46"/>
      <c r="C95" s="302" t="s">
        <v>19</v>
      </c>
      <c r="D95" s="302" t="s">
        <v>245</v>
      </c>
      <c r="E95" s="19" t="s">
        <v>19</v>
      </c>
      <c r="F95" s="303">
        <v>609.29999999999995</v>
      </c>
      <c r="G95" s="40"/>
      <c r="H95" s="46"/>
    </row>
    <row r="96" s="2" customFormat="1" ht="16.8" customHeight="1">
      <c r="A96" s="40"/>
      <c r="B96" s="46"/>
      <c r="C96" s="302" t="s">
        <v>19</v>
      </c>
      <c r="D96" s="302" t="s">
        <v>246</v>
      </c>
      <c r="E96" s="19" t="s">
        <v>19</v>
      </c>
      <c r="F96" s="303">
        <v>703.70000000000005</v>
      </c>
      <c r="G96" s="40"/>
      <c r="H96" s="46"/>
    </row>
    <row r="97" s="2" customFormat="1" ht="16.8" customHeight="1">
      <c r="A97" s="40"/>
      <c r="B97" s="46"/>
      <c r="C97" s="302" t="s">
        <v>19</v>
      </c>
      <c r="D97" s="302" t="s">
        <v>219</v>
      </c>
      <c r="E97" s="19" t="s">
        <v>19</v>
      </c>
      <c r="F97" s="303">
        <v>0</v>
      </c>
      <c r="G97" s="40"/>
      <c r="H97" s="46"/>
    </row>
    <row r="98" s="2" customFormat="1" ht="16.8" customHeight="1">
      <c r="A98" s="40"/>
      <c r="B98" s="46"/>
      <c r="C98" s="302" t="s">
        <v>19</v>
      </c>
      <c r="D98" s="302" t="s">
        <v>220</v>
      </c>
      <c r="E98" s="19" t="s">
        <v>19</v>
      </c>
      <c r="F98" s="303">
        <v>245</v>
      </c>
      <c r="G98" s="40"/>
      <c r="H98" s="46"/>
    </row>
    <row r="99" s="2" customFormat="1" ht="16.8" customHeight="1">
      <c r="A99" s="40"/>
      <c r="B99" s="46"/>
      <c r="C99" s="302" t="s">
        <v>19</v>
      </c>
      <c r="D99" s="302" t="s">
        <v>221</v>
      </c>
      <c r="E99" s="19" t="s">
        <v>19</v>
      </c>
      <c r="F99" s="303">
        <v>280.30000000000001</v>
      </c>
      <c r="G99" s="40"/>
      <c r="H99" s="46"/>
    </row>
    <row r="100" s="2" customFormat="1" ht="16.8" customHeight="1">
      <c r="A100" s="40"/>
      <c r="B100" s="46"/>
      <c r="C100" s="302" t="s">
        <v>142</v>
      </c>
      <c r="D100" s="302" t="s">
        <v>204</v>
      </c>
      <c r="E100" s="19" t="s">
        <v>19</v>
      </c>
      <c r="F100" s="303">
        <v>1838.3</v>
      </c>
      <c r="G100" s="40"/>
      <c r="H100" s="46"/>
    </row>
    <row r="101" s="2" customFormat="1" ht="16.8" customHeight="1">
      <c r="A101" s="40"/>
      <c r="B101" s="46"/>
      <c r="C101" s="304" t="s">
        <v>1253</v>
      </c>
      <c r="D101" s="40"/>
      <c r="E101" s="40"/>
      <c r="F101" s="40"/>
      <c r="G101" s="40"/>
      <c r="H101" s="46"/>
    </row>
    <row r="102" s="2" customFormat="1" ht="16.8" customHeight="1">
      <c r="A102" s="40"/>
      <c r="B102" s="46"/>
      <c r="C102" s="302" t="s">
        <v>241</v>
      </c>
      <c r="D102" s="302" t="s">
        <v>1281</v>
      </c>
      <c r="E102" s="19" t="s">
        <v>112</v>
      </c>
      <c r="F102" s="303">
        <v>1838.3</v>
      </c>
      <c r="G102" s="40"/>
      <c r="H102" s="46"/>
    </row>
    <row r="103" s="2" customFormat="1" ht="16.8" customHeight="1">
      <c r="A103" s="40"/>
      <c r="B103" s="46"/>
      <c r="C103" s="302" t="s">
        <v>412</v>
      </c>
      <c r="D103" s="302" t="s">
        <v>1277</v>
      </c>
      <c r="E103" s="19" t="s">
        <v>112</v>
      </c>
      <c r="F103" s="303">
        <v>2970.5999999999999</v>
      </c>
      <c r="G103" s="40"/>
      <c r="H103" s="46"/>
    </row>
    <row r="104" s="2" customFormat="1" ht="16.8" customHeight="1">
      <c r="A104" s="40"/>
      <c r="B104" s="46"/>
      <c r="C104" s="302" t="s">
        <v>417</v>
      </c>
      <c r="D104" s="302" t="s">
        <v>1280</v>
      </c>
      <c r="E104" s="19" t="s">
        <v>112</v>
      </c>
      <c r="F104" s="303">
        <v>2141.8000000000002</v>
      </c>
      <c r="G104" s="40"/>
      <c r="H104" s="46"/>
    </row>
    <row r="105" s="2" customFormat="1" ht="16.8" customHeight="1">
      <c r="A105" s="40"/>
      <c r="B105" s="46"/>
      <c r="C105" s="298" t="s">
        <v>136</v>
      </c>
      <c r="D105" s="299" t="s">
        <v>137</v>
      </c>
      <c r="E105" s="300" t="s">
        <v>112</v>
      </c>
      <c r="F105" s="301">
        <v>4.9000000000000004</v>
      </c>
      <c r="G105" s="40"/>
      <c r="H105" s="46"/>
    </row>
    <row r="106" s="2" customFormat="1" ht="16.8" customHeight="1">
      <c r="A106" s="40"/>
      <c r="B106" s="46"/>
      <c r="C106" s="302" t="s">
        <v>136</v>
      </c>
      <c r="D106" s="302" t="s">
        <v>363</v>
      </c>
      <c r="E106" s="19" t="s">
        <v>19</v>
      </c>
      <c r="F106" s="303">
        <v>4.9000000000000004</v>
      </c>
      <c r="G106" s="40"/>
      <c r="H106" s="46"/>
    </row>
    <row r="107" s="2" customFormat="1" ht="16.8" customHeight="1">
      <c r="A107" s="40"/>
      <c r="B107" s="46"/>
      <c r="C107" s="304" t="s">
        <v>1253</v>
      </c>
      <c r="D107" s="40"/>
      <c r="E107" s="40"/>
      <c r="F107" s="40"/>
      <c r="G107" s="40"/>
      <c r="H107" s="46"/>
    </row>
    <row r="108" s="2" customFormat="1" ht="16.8" customHeight="1">
      <c r="A108" s="40"/>
      <c r="B108" s="46"/>
      <c r="C108" s="302" t="s">
        <v>358</v>
      </c>
      <c r="D108" s="302" t="s">
        <v>1270</v>
      </c>
      <c r="E108" s="19" t="s">
        <v>112</v>
      </c>
      <c r="F108" s="303">
        <v>208.59999999999999</v>
      </c>
      <c r="G108" s="40"/>
      <c r="H108" s="46"/>
    </row>
    <row r="109" s="2" customFormat="1" ht="16.8" customHeight="1">
      <c r="A109" s="40"/>
      <c r="B109" s="46"/>
      <c r="C109" s="302" t="s">
        <v>374</v>
      </c>
      <c r="D109" s="302" t="s">
        <v>1282</v>
      </c>
      <c r="E109" s="19" t="s">
        <v>112</v>
      </c>
      <c r="F109" s="303">
        <v>4.9000000000000004</v>
      </c>
      <c r="G109" s="40"/>
      <c r="H109" s="46"/>
    </row>
    <row r="110" s="2" customFormat="1" ht="16.8" customHeight="1">
      <c r="A110" s="40"/>
      <c r="B110" s="46"/>
      <c r="C110" s="302" t="s">
        <v>379</v>
      </c>
      <c r="D110" s="302" t="s">
        <v>1271</v>
      </c>
      <c r="E110" s="19" t="s">
        <v>112</v>
      </c>
      <c r="F110" s="303">
        <v>203.69999999999999</v>
      </c>
      <c r="G110" s="40"/>
      <c r="H110" s="46"/>
    </row>
    <row r="111" s="2" customFormat="1" ht="16.8" customHeight="1">
      <c r="A111" s="40"/>
      <c r="B111" s="46"/>
      <c r="C111" s="302" t="s">
        <v>425</v>
      </c>
      <c r="D111" s="302" t="s">
        <v>1272</v>
      </c>
      <c r="E111" s="19" t="s">
        <v>112</v>
      </c>
      <c r="F111" s="303">
        <v>203.69999999999999</v>
      </c>
      <c r="G111" s="40"/>
      <c r="H111" s="46"/>
    </row>
    <row r="112" s="2" customFormat="1" ht="16.8" customHeight="1">
      <c r="A112" s="40"/>
      <c r="B112" s="46"/>
      <c r="C112" s="302" t="s">
        <v>429</v>
      </c>
      <c r="D112" s="302" t="s">
        <v>1283</v>
      </c>
      <c r="E112" s="19" t="s">
        <v>112</v>
      </c>
      <c r="F112" s="303">
        <v>4.9000000000000004</v>
      </c>
      <c r="G112" s="40"/>
      <c r="H112" s="46"/>
    </row>
    <row r="113" s="2" customFormat="1" ht="16.8" customHeight="1">
      <c r="A113" s="40"/>
      <c r="B113" s="46"/>
      <c r="C113" s="298" t="s">
        <v>128</v>
      </c>
      <c r="D113" s="299" t="s">
        <v>129</v>
      </c>
      <c r="E113" s="300" t="s">
        <v>112</v>
      </c>
      <c r="F113" s="301">
        <v>183.90000000000001</v>
      </c>
      <c r="G113" s="40"/>
      <c r="H113" s="46"/>
    </row>
    <row r="114" s="2" customFormat="1" ht="16.8" customHeight="1">
      <c r="A114" s="40"/>
      <c r="B114" s="46"/>
      <c r="C114" s="302" t="s">
        <v>128</v>
      </c>
      <c r="D114" s="302" t="s">
        <v>196</v>
      </c>
      <c r="E114" s="19" t="s">
        <v>19</v>
      </c>
      <c r="F114" s="303">
        <v>183.90000000000001</v>
      </c>
      <c r="G114" s="40"/>
      <c r="H114" s="46"/>
    </row>
    <row r="115" s="2" customFormat="1" ht="16.8" customHeight="1">
      <c r="A115" s="40"/>
      <c r="B115" s="46"/>
      <c r="C115" s="304" t="s">
        <v>1253</v>
      </c>
      <c r="D115" s="40"/>
      <c r="E115" s="40"/>
      <c r="F115" s="40"/>
      <c r="G115" s="40"/>
      <c r="H115" s="46"/>
    </row>
    <row r="116" s="2" customFormat="1" ht="16.8" customHeight="1">
      <c r="A116" s="40"/>
      <c r="B116" s="46"/>
      <c r="C116" s="302" t="s">
        <v>193</v>
      </c>
      <c r="D116" s="302" t="s">
        <v>1284</v>
      </c>
      <c r="E116" s="19" t="s">
        <v>112</v>
      </c>
      <c r="F116" s="303">
        <v>183.90000000000001</v>
      </c>
      <c r="G116" s="40"/>
      <c r="H116" s="46"/>
    </row>
    <row r="117" s="2" customFormat="1" ht="16.8" customHeight="1">
      <c r="A117" s="40"/>
      <c r="B117" s="46"/>
      <c r="C117" s="302" t="s">
        <v>185</v>
      </c>
      <c r="D117" s="302" t="s">
        <v>1262</v>
      </c>
      <c r="E117" s="19" t="s">
        <v>112</v>
      </c>
      <c r="F117" s="303">
        <v>423.60000000000002</v>
      </c>
      <c r="G117" s="40"/>
      <c r="H117" s="46"/>
    </row>
    <row r="118" s="2" customFormat="1" ht="16.8" customHeight="1">
      <c r="A118" s="40"/>
      <c r="B118" s="46"/>
      <c r="C118" s="302" t="s">
        <v>358</v>
      </c>
      <c r="D118" s="302" t="s">
        <v>1270</v>
      </c>
      <c r="E118" s="19" t="s">
        <v>112</v>
      </c>
      <c r="F118" s="303">
        <v>208.59999999999999</v>
      </c>
      <c r="G118" s="40"/>
      <c r="H118" s="46"/>
    </row>
    <row r="119" s="2" customFormat="1" ht="16.8" customHeight="1">
      <c r="A119" s="40"/>
      <c r="B119" s="46"/>
      <c r="C119" s="302" t="s">
        <v>379</v>
      </c>
      <c r="D119" s="302" t="s">
        <v>1271</v>
      </c>
      <c r="E119" s="19" t="s">
        <v>112</v>
      </c>
      <c r="F119" s="303">
        <v>203.69999999999999</v>
      </c>
      <c r="G119" s="40"/>
      <c r="H119" s="46"/>
    </row>
    <row r="120" s="2" customFormat="1" ht="16.8" customHeight="1">
      <c r="A120" s="40"/>
      <c r="B120" s="46"/>
      <c r="C120" s="302" t="s">
        <v>425</v>
      </c>
      <c r="D120" s="302" t="s">
        <v>1272</v>
      </c>
      <c r="E120" s="19" t="s">
        <v>112</v>
      </c>
      <c r="F120" s="303">
        <v>203.69999999999999</v>
      </c>
      <c r="G120" s="40"/>
      <c r="H120" s="46"/>
    </row>
    <row r="121" s="2" customFormat="1" ht="26.4" customHeight="1">
      <c r="A121" s="40"/>
      <c r="B121" s="46"/>
      <c r="C121" s="297" t="s">
        <v>1285</v>
      </c>
      <c r="D121" s="297" t="s">
        <v>88</v>
      </c>
      <c r="E121" s="40"/>
      <c r="F121" s="40"/>
      <c r="G121" s="40"/>
      <c r="H121" s="46"/>
    </row>
    <row r="122" s="2" customFormat="1" ht="16.8" customHeight="1">
      <c r="A122" s="40"/>
      <c r="B122" s="46"/>
      <c r="C122" s="298" t="s">
        <v>694</v>
      </c>
      <c r="D122" s="299" t="s">
        <v>695</v>
      </c>
      <c r="E122" s="300" t="s">
        <v>123</v>
      </c>
      <c r="F122" s="301">
        <v>55</v>
      </c>
      <c r="G122" s="40"/>
      <c r="H122" s="46"/>
    </row>
    <row r="123" s="2" customFormat="1" ht="16.8" customHeight="1">
      <c r="A123" s="40"/>
      <c r="B123" s="46"/>
      <c r="C123" s="302" t="s">
        <v>694</v>
      </c>
      <c r="D123" s="302" t="s">
        <v>789</v>
      </c>
      <c r="E123" s="19" t="s">
        <v>19</v>
      </c>
      <c r="F123" s="303">
        <v>55</v>
      </c>
      <c r="G123" s="40"/>
      <c r="H123" s="46"/>
    </row>
    <row r="124" s="2" customFormat="1" ht="16.8" customHeight="1">
      <c r="A124" s="40"/>
      <c r="B124" s="46"/>
      <c r="C124" s="304" t="s">
        <v>1253</v>
      </c>
      <c r="D124" s="40"/>
      <c r="E124" s="40"/>
      <c r="F124" s="40"/>
      <c r="G124" s="40"/>
      <c r="H124" s="46"/>
    </row>
    <row r="125" s="2" customFormat="1" ht="16.8" customHeight="1">
      <c r="A125" s="40"/>
      <c r="B125" s="46"/>
      <c r="C125" s="302" t="s">
        <v>786</v>
      </c>
      <c r="D125" s="302" t="s">
        <v>1286</v>
      </c>
      <c r="E125" s="19" t="s">
        <v>123</v>
      </c>
      <c r="F125" s="303">
        <v>55</v>
      </c>
      <c r="G125" s="40"/>
      <c r="H125" s="46"/>
    </row>
    <row r="126" s="2" customFormat="1" ht="16.8" customHeight="1">
      <c r="A126" s="40"/>
      <c r="B126" s="46"/>
      <c r="C126" s="302" t="s">
        <v>746</v>
      </c>
      <c r="D126" s="302" t="s">
        <v>1287</v>
      </c>
      <c r="E126" s="19" t="s">
        <v>123</v>
      </c>
      <c r="F126" s="303">
        <v>55</v>
      </c>
      <c r="G126" s="40"/>
      <c r="H126" s="46"/>
    </row>
    <row r="127" s="2" customFormat="1" ht="16.8" customHeight="1">
      <c r="A127" s="40"/>
      <c r="B127" s="46"/>
      <c r="C127" s="302" t="s">
        <v>757</v>
      </c>
      <c r="D127" s="302" t="s">
        <v>1288</v>
      </c>
      <c r="E127" s="19" t="s">
        <v>123</v>
      </c>
      <c r="F127" s="303">
        <v>88</v>
      </c>
      <c r="G127" s="40"/>
      <c r="H127" s="46"/>
    </row>
    <row r="128" s="2" customFormat="1" ht="16.8" customHeight="1">
      <c r="A128" s="40"/>
      <c r="B128" s="46"/>
      <c r="C128" s="298" t="s">
        <v>689</v>
      </c>
      <c r="D128" s="299" t="s">
        <v>690</v>
      </c>
      <c r="E128" s="300" t="s">
        <v>123</v>
      </c>
      <c r="F128" s="301">
        <v>213.30000000000001</v>
      </c>
      <c r="G128" s="40"/>
      <c r="H128" s="46"/>
    </row>
    <row r="129" s="2" customFormat="1" ht="16.8" customHeight="1">
      <c r="A129" s="40"/>
      <c r="B129" s="46"/>
      <c r="C129" s="302" t="s">
        <v>689</v>
      </c>
      <c r="D129" s="302" t="s">
        <v>784</v>
      </c>
      <c r="E129" s="19" t="s">
        <v>19</v>
      </c>
      <c r="F129" s="303">
        <v>213.30000000000001</v>
      </c>
      <c r="G129" s="40"/>
      <c r="H129" s="46"/>
    </row>
    <row r="130" s="2" customFormat="1" ht="16.8" customHeight="1">
      <c r="A130" s="40"/>
      <c r="B130" s="46"/>
      <c r="C130" s="304" t="s">
        <v>1253</v>
      </c>
      <c r="D130" s="40"/>
      <c r="E130" s="40"/>
      <c r="F130" s="40"/>
      <c r="G130" s="40"/>
      <c r="H130" s="46"/>
    </row>
    <row r="131" s="2" customFormat="1" ht="16.8" customHeight="1">
      <c r="A131" s="40"/>
      <c r="B131" s="46"/>
      <c r="C131" s="302" t="s">
        <v>781</v>
      </c>
      <c r="D131" s="302" t="s">
        <v>1289</v>
      </c>
      <c r="E131" s="19" t="s">
        <v>270</v>
      </c>
      <c r="F131" s="303">
        <v>44.792999999999999</v>
      </c>
      <c r="G131" s="40"/>
      <c r="H131" s="46"/>
    </row>
    <row r="132" s="2" customFormat="1" ht="16.8" customHeight="1">
      <c r="A132" s="40"/>
      <c r="B132" s="46"/>
      <c r="C132" s="302" t="s">
        <v>717</v>
      </c>
      <c r="D132" s="302" t="s">
        <v>1290</v>
      </c>
      <c r="E132" s="19" t="s">
        <v>270</v>
      </c>
      <c r="F132" s="303">
        <v>44.792999999999999</v>
      </c>
      <c r="G132" s="40"/>
      <c r="H132" s="46"/>
    </row>
    <row r="133" s="2" customFormat="1" ht="16.8" customHeight="1">
      <c r="A133" s="40"/>
      <c r="B133" s="46"/>
      <c r="C133" s="302" t="s">
        <v>721</v>
      </c>
      <c r="D133" s="302" t="s">
        <v>1291</v>
      </c>
      <c r="E133" s="19" t="s">
        <v>112</v>
      </c>
      <c r="F133" s="303">
        <v>175.47</v>
      </c>
      <c r="G133" s="40"/>
      <c r="H133" s="46"/>
    </row>
    <row r="134" s="2" customFormat="1" ht="16.8" customHeight="1">
      <c r="A134" s="40"/>
      <c r="B134" s="46"/>
      <c r="C134" s="302" t="s">
        <v>728</v>
      </c>
      <c r="D134" s="302" t="s">
        <v>1292</v>
      </c>
      <c r="E134" s="19" t="s">
        <v>287</v>
      </c>
      <c r="F134" s="303">
        <v>6.2709999999999999</v>
      </c>
      <c r="G134" s="40"/>
      <c r="H134" s="46"/>
    </row>
    <row r="135" s="2" customFormat="1" ht="16.8" customHeight="1">
      <c r="A135" s="40"/>
      <c r="B135" s="46"/>
      <c r="C135" s="302" t="s">
        <v>838</v>
      </c>
      <c r="D135" s="302" t="s">
        <v>1293</v>
      </c>
      <c r="E135" s="19" t="s">
        <v>112</v>
      </c>
      <c r="F135" s="303">
        <v>847.64999999999998</v>
      </c>
      <c r="G135" s="40"/>
      <c r="H135" s="46"/>
    </row>
    <row r="136" s="2" customFormat="1" ht="16.8" customHeight="1">
      <c r="A136" s="40"/>
      <c r="B136" s="46"/>
      <c r="C136" s="302" t="s">
        <v>843</v>
      </c>
      <c r="D136" s="302" t="s">
        <v>1294</v>
      </c>
      <c r="E136" s="19" t="s">
        <v>123</v>
      </c>
      <c r="F136" s="303">
        <v>853.20000000000005</v>
      </c>
      <c r="G136" s="40"/>
      <c r="H136" s="46"/>
    </row>
    <row r="137" s="2" customFormat="1" ht="16.8" customHeight="1">
      <c r="A137" s="40"/>
      <c r="B137" s="46"/>
      <c r="C137" s="298" t="s">
        <v>692</v>
      </c>
      <c r="D137" s="299" t="s">
        <v>693</v>
      </c>
      <c r="E137" s="300" t="s">
        <v>123</v>
      </c>
      <c r="F137" s="301">
        <v>213.30000000000001</v>
      </c>
      <c r="G137" s="40"/>
      <c r="H137" s="46"/>
    </row>
    <row r="138" s="2" customFormat="1" ht="16.8" customHeight="1">
      <c r="A138" s="40"/>
      <c r="B138" s="46"/>
      <c r="C138" s="302" t="s">
        <v>692</v>
      </c>
      <c r="D138" s="302" t="s">
        <v>707</v>
      </c>
      <c r="E138" s="19" t="s">
        <v>19</v>
      </c>
      <c r="F138" s="303">
        <v>213.30000000000001</v>
      </c>
      <c r="G138" s="40"/>
      <c r="H138" s="46"/>
    </row>
    <row r="139" s="2" customFormat="1" ht="16.8" customHeight="1">
      <c r="A139" s="40"/>
      <c r="B139" s="46"/>
      <c r="C139" s="304" t="s">
        <v>1253</v>
      </c>
      <c r="D139" s="40"/>
      <c r="E139" s="40"/>
      <c r="F139" s="40"/>
      <c r="G139" s="40"/>
      <c r="H139" s="46"/>
    </row>
    <row r="140" s="2" customFormat="1" ht="16.8" customHeight="1">
      <c r="A140" s="40"/>
      <c r="B140" s="46"/>
      <c r="C140" s="302" t="s">
        <v>704</v>
      </c>
      <c r="D140" s="302" t="s">
        <v>1295</v>
      </c>
      <c r="E140" s="19" t="s">
        <v>270</v>
      </c>
      <c r="F140" s="303">
        <v>12.798</v>
      </c>
      <c r="G140" s="40"/>
      <c r="H140" s="46"/>
    </row>
    <row r="141" s="2" customFormat="1" ht="16.8" customHeight="1">
      <c r="A141" s="40"/>
      <c r="B141" s="46"/>
      <c r="C141" s="302" t="s">
        <v>274</v>
      </c>
      <c r="D141" s="302" t="s">
        <v>1296</v>
      </c>
      <c r="E141" s="19" t="s">
        <v>270</v>
      </c>
      <c r="F141" s="303">
        <v>12.798</v>
      </c>
      <c r="G141" s="40"/>
      <c r="H141" s="46"/>
    </row>
    <row r="142" s="2" customFormat="1" ht="16.8" customHeight="1">
      <c r="A142" s="40"/>
      <c r="B142" s="46"/>
      <c r="C142" s="302" t="s">
        <v>291</v>
      </c>
      <c r="D142" s="302" t="s">
        <v>1297</v>
      </c>
      <c r="E142" s="19" t="s">
        <v>270</v>
      </c>
      <c r="F142" s="303">
        <v>12.798</v>
      </c>
      <c r="G142" s="40"/>
      <c r="H142" s="46"/>
    </row>
    <row r="143" s="2" customFormat="1" ht="16.8" customHeight="1">
      <c r="A143" s="40"/>
      <c r="B143" s="46"/>
      <c r="C143" s="302" t="s">
        <v>791</v>
      </c>
      <c r="D143" s="302" t="s">
        <v>1298</v>
      </c>
      <c r="E143" s="19" t="s">
        <v>123</v>
      </c>
      <c r="F143" s="303">
        <v>26.5</v>
      </c>
      <c r="G143" s="40"/>
      <c r="H143" s="46"/>
    </row>
    <row r="144" s="2" customFormat="1" ht="16.8" customHeight="1">
      <c r="A144" s="40"/>
      <c r="B144" s="46"/>
      <c r="C144" s="302" t="s">
        <v>854</v>
      </c>
      <c r="D144" s="302" t="s">
        <v>1299</v>
      </c>
      <c r="E144" s="19" t="s">
        <v>123</v>
      </c>
      <c r="F144" s="303">
        <v>63.990000000000002</v>
      </c>
      <c r="G144" s="40"/>
      <c r="H144" s="46"/>
    </row>
    <row r="145" s="2" customFormat="1" ht="16.8" customHeight="1">
      <c r="A145" s="40"/>
      <c r="B145" s="46"/>
      <c r="C145" s="298" t="s">
        <v>698</v>
      </c>
      <c r="D145" s="299" t="s">
        <v>699</v>
      </c>
      <c r="E145" s="300" t="s">
        <v>320</v>
      </c>
      <c r="F145" s="301">
        <v>22</v>
      </c>
      <c r="G145" s="40"/>
      <c r="H145" s="46"/>
    </row>
    <row r="146" s="2" customFormat="1" ht="16.8" customHeight="1">
      <c r="A146" s="40"/>
      <c r="B146" s="46"/>
      <c r="C146" s="302" t="s">
        <v>698</v>
      </c>
      <c r="D146" s="302" t="s">
        <v>790</v>
      </c>
      <c r="E146" s="19" t="s">
        <v>19</v>
      </c>
      <c r="F146" s="303">
        <v>22</v>
      </c>
      <c r="G146" s="40"/>
      <c r="H146" s="46"/>
    </row>
    <row r="147" s="2" customFormat="1" ht="16.8" customHeight="1">
      <c r="A147" s="40"/>
      <c r="B147" s="46"/>
      <c r="C147" s="304" t="s">
        <v>1253</v>
      </c>
      <c r="D147" s="40"/>
      <c r="E147" s="40"/>
      <c r="F147" s="40"/>
      <c r="G147" s="40"/>
      <c r="H147" s="46"/>
    </row>
    <row r="148" s="2" customFormat="1" ht="16.8" customHeight="1">
      <c r="A148" s="40"/>
      <c r="B148" s="46"/>
      <c r="C148" s="302" t="s">
        <v>786</v>
      </c>
      <c r="D148" s="302" t="s">
        <v>1286</v>
      </c>
      <c r="E148" s="19" t="s">
        <v>123</v>
      </c>
      <c r="F148" s="303">
        <v>55</v>
      </c>
      <c r="G148" s="40"/>
      <c r="H148" s="46"/>
    </row>
    <row r="149" s="2" customFormat="1" ht="16.8" customHeight="1">
      <c r="A149" s="40"/>
      <c r="B149" s="46"/>
      <c r="C149" s="302" t="s">
        <v>721</v>
      </c>
      <c r="D149" s="302" t="s">
        <v>1291</v>
      </c>
      <c r="E149" s="19" t="s">
        <v>112</v>
      </c>
      <c r="F149" s="303">
        <v>175.47</v>
      </c>
      <c r="G149" s="40"/>
      <c r="H149" s="46"/>
    </row>
    <row r="150" s="2" customFormat="1" ht="16.8" customHeight="1">
      <c r="A150" s="40"/>
      <c r="B150" s="46"/>
      <c r="C150" s="302" t="s">
        <v>753</v>
      </c>
      <c r="D150" s="302" t="s">
        <v>1300</v>
      </c>
      <c r="E150" s="19" t="s">
        <v>112</v>
      </c>
      <c r="F150" s="303">
        <v>4.6200000000000001</v>
      </c>
      <c r="G150" s="40"/>
      <c r="H150" s="46"/>
    </row>
    <row r="151" s="2" customFormat="1" ht="16.8" customHeight="1">
      <c r="A151" s="40"/>
      <c r="B151" s="46"/>
      <c r="C151" s="302" t="s">
        <v>757</v>
      </c>
      <c r="D151" s="302" t="s">
        <v>1288</v>
      </c>
      <c r="E151" s="19" t="s">
        <v>123</v>
      </c>
      <c r="F151" s="303">
        <v>88</v>
      </c>
      <c r="G151" s="40"/>
      <c r="H151" s="46"/>
    </row>
    <row r="152" s="2" customFormat="1" ht="16.8" customHeight="1">
      <c r="A152" s="40"/>
      <c r="B152" s="46"/>
      <c r="C152" s="298" t="s">
        <v>696</v>
      </c>
      <c r="D152" s="299" t="s">
        <v>697</v>
      </c>
      <c r="E152" s="300" t="s">
        <v>320</v>
      </c>
      <c r="F152" s="301">
        <v>53</v>
      </c>
      <c r="G152" s="40"/>
      <c r="H152" s="46"/>
    </row>
    <row r="153" s="2" customFormat="1" ht="16.8" customHeight="1">
      <c r="A153" s="40"/>
      <c r="B153" s="46"/>
      <c r="C153" s="302" t="s">
        <v>696</v>
      </c>
      <c r="D153" s="302" t="s">
        <v>796</v>
      </c>
      <c r="E153" s="19" t="s">
        <v>19</v>
      </c>
      <c r="F153" s="303">
        <v>53</v>
      </c>
      <c r="G153" s="40"/>
      <c r="H153" s="46"/>
    </row>
    <row r="154" s="2" customFormat="1" ht="16.8" customHeight="1">
      <c r="A154" s="40"/>
      <c r="B154" s="46"/>
      <c r="C154" s="304" t="s">
        <v>1253</v>
      </c>
      <c r="D154" s="40"/>
      <c r="E154" s="40"/>
      <c r="F154" s="40"/>
      <c r="G154" s="40"/>
      <c r="H154" s="46"/>
    </row>
    <row r="155" s="2" customFormat="1" ht="16.8" customHeight="1">
      <c r="A155" s="40"/>
      <c r="B155" s="46"/>
      <c r="C155" s="302" t="s">
        <v>791</v>
      </c>
      <c r="D155" s="302" t="s">
        <v>1298</v>
      </c>
      <c r="E155" s="19" t="s">
        <v>123</v>
      </c>
      <c r="F155" s="303">
        <v>26.5</v>
      </c>
      <c r="G155" s="40"/>
      <c r="H155" s="46"/>
    </row>
    <row r="156" s="2" customFormat="1" ht="16.8" customHeight="1">
      <c r="A156" s="40"/>
      <c r="B156" s="46"/>
      <c r="C156" s="302" t="s">
        <v>737</v>
      </c>
      <c r="D156" s="302" t="s">
        <v>738</v>
      </c>
      <c r="E156" s="19" t="s">
        <v>320</v>
      </c>
      <c r="F156" s="303">
        <v>53</v>
      </c>
      <c r="G156" s="40"/>
      <c r="H156" s="46"/>
    </row>
    <row r="157" s="2" customFormat="1" ht="16.8" customHeight="1">
      <c r="A157" s="40"/>
      <c r="B157" s="46"/>
      <c r="C157" s="302" t="s">
        <v>740</v>
      </c>
      <c r="D157" s="302" t="s">
        <v>741</v>
      </c>
      <c r="E157" s="19" t="s">
        <v>123</v>
      </c>
      <c r="F157" s="303">
        <v>31.800000000000001</v>
      </c>
      <c r="G157" s="40"/>
      <c r="H157" s="46"/>
    </row>
    <row r="158" s="2" customFormat="1" ht="16.8" customHeight="1">
      <c r="A158" s="40"/>
      <c r="B158" s="46"/>
      <c r="C158" s="298" t="s">
        <v>686</v>
      </c>
      <c r="D158" s="299" t="s">
        <v>687</v>
      </c>
      <c r="E158" s="300" t="s">
        <v>112</v>
      </c>
      <c r="F158" s="301">
        <v>527.70000000000005</v>
      </c>
      <c r="G158" s="40"/>
      <c r="H158" s="46"/>
    </row>
    <row r="159" s="2" customFormat="1" ht="16.8" customHeight="1">
      <c r="A159" s="40"/>
      <c r="B159" s="46"/>
      <c r="C159" s="302" t="s">
        <v>686</v>
      </c>
      <c r="D159" s="302" t="s">
        <v>811</v>
      </c>
      <c r="E159" s="19" t="s">
        <v>19</v>
      </c>
      <c r="F159" s="303">
        <v>527.70000000000005</v>
      </c>
      <c r="G159" s="40"/>
      <c r="H159" s="46"/>
    </row>
    <row r="160" s="2" customFormat="1" ht="16.8" customHeight="1">
      <c r="A160" s="40"/>
      <c r="B160" s="46"/>
      <c r="C160" s="304" t="s">
        <v>1253</v>
      </c>
      <c r="D160" s="40"/>
      <c r="E160" s="40"/>
      <c r="F160" s="40"/>
      <c r="G160" s="40"/>
      <c r="H160" s="46"/>
    </row>
    <row r="161" s="2" customFormat="1" ht="16.8" customHeight="1">
      <c r="A161" s="40"/>
      <c r="B161" s="46"/>
      <c r="C161" s="302" t="s">
        <v>808</v>
      </c>
      <c r="D161" s="302" t="s">
        <v>1301</v>
      </c>
      <c r="E161" s="19" t="s">
        <v>112</v>
      </c>
      <c r="F161" s="303">
        <v>527.70000000000005</v>
      </c>
      <c r="G161" s="40"/>
      <c r="H161" s="46"/>
    </row>
    <row r="162" s="2" customFormat="1" ht="16.8" customHeight="1">
      <c r="A162" s="40"/>
      <c r="B162" s="46"/>
      <c r="C162" s="302" t="s">
        <v>762</v>
      </c>
      <c r="D162" s="302" t="s">
        <v>1302</v>
      </c>
      <c r="E162" s="19" t="s">
        <v>112</v>
      </c>
      <c r="F162" s="303">
        <v>527.70000000000005</v>
      </c>
      <c r="G162" s="40"/>
      <c r="H162" s="46"/>
    </row>
    <row r="163" s="2" customFormat="1" ht="16.8" customHeight="1">
      <c r="A163" s="40"/>
      <c r="B163" s="46"/>
      <c r="C163" s="302" t="s">
        <v>772</v>
      </c>
      <c r="D163" s="302" t="s">
        <v>1303</v>
      </c>
      <c r="E163" s="19" t="s">
        <v>112</v>
      </c>
      <c r="F163" s="303">
        <v>527.70000000000005</v>
      </c>
      <c r="G163" s="40"/>
      <c r="H163" s="46"/>
    </row>
    <row r="164" s="2" customFormat="1" ht="16.8" customHeight="1">
      <c r="A164" s="40"/>
      <c r="B164" s="46"/>
      <c r="C164" s="302" t="s">
        <v>798</v>
      </c>
      <c r="D164" s="302" t="s">
        <v>1304</v>
      </c>
      <c r="E164" s="19" t="s">
        <v>112</v>
      </c>
      <c r="F164" s="303">
        <v>263.85000000000002</v>
      </c>
      <c r="G164" s="40"/>
      <c r="H164" s="46"/>
    </row>
    <row r="165" s="2" customFormat="1" ht="16.8" customHeight="1">
      <c r="A165" s="40"/>
      <c r="B165" s="46"/>
      <c r="C165" s="302" t="s">
        <v>812</v>
      </c>
      <c r="D165" s="302" t="s">
        <v>1305</v>
      </c>
      <c r="E165" s="19" t="s">
        <v>112</v>
      </c>
      <c r="F165" s="303">
        <v>263.85000000000002</v>
      </c>
      <c r="G165" s="40"/>
      <c r="H165" s="46"/>
    </row>
    <row r="166" s="2" customFormat="1" ht="16.8" customHeight="1">
      <c r="A166" s="40"/>
      <c r="B166" s="46"/>
      <c r="C166" s="302" t="s">
        <v>818</v>
      </c>
      <c r="D166" s="302" t="s">
        <v>1306</v>
      </c>
      <c r="E166" s="19" t="s">
        <v>112</v>
      </c>
      <c r="F166" s="303">
        <v>263.85000000000002</v>
      </c>
      <c r="G166" s="40"/>
      <c r="H166" s="46"/>
    </row>
    <row r="167" s="2" customFormat="1" ht="16.8" customHeight="1">
      <c r="A167" s="40"/>
      <c r="B167" s="46"/>
      <c r="C167" s="302" t="s">
        <v>822</v>
      </c>
      <c r="D167" s="302" t="s">
        <v>1307</v>
      </c>
      <c r="E167" s="19" t="s">
        <v>112</v>
      </c>
      <c r="F167" s="303">
        <v>263.85000000000002</v>
      </c>
      <c r="G167" s="40"/>
      <c r="H167" s="46"/>
    </row>
    <row r="168" s="2" customFormat="1" ht="16.8" customHeight="1">
      <c r="A168" s="40"/>
      <c r="B168" s="46"/>
      <c r="C168" s="302" t="s">
        <v>826</v>
      </c>
      <c r="D168" s="302" t="s">
        <v>1308</v>
      </c>
      <c r="E168" s="19" t="s">
        <v>112</v>
      </c>
      <c r="F168" s="303">
        <v>527.70000000000005</v>
      </c>
      <c r="G168" s="40"/>
      <c r="H168" s="46"/>
    </row>
    <row r="169" s="2" customFormat="1" ht="16.8" customHeight="1">
      <c r="A169" s="40"/>
      <c r="B169" s="46"/>
      <c r="C169" s="302" t="s">
        <v>829</v>
      </c>
      <c r="D169" s="302" t="s">
        <v>1309</v>
      </c>
      <c r="E169" s="19" t="s">
        <v>112</v>
      </c>
      <c r="F169" s="303">
        <v>263.85000000000002</v>
      </c>
      <c r="G169" s="40"/>
      <c r="H169" s="46"/>
    </row>
    <row r="170" s="2" customFormat="1" ht="16.8" customHeight="1">
      <c r="A170" s="40"/>
      <c r="B170" s="46"/>
      <c r="C170" s="302" t="s">
        <v>835</v>
      </c>
      <c r="D170" s="302" t="s">
        <v>1310</v>
      </c>
      <c r="E170" s="19" t="s">
        <v>112</v>
      </c>
      <c r="F170" s="303">
        <v>527.70000000000005</v>
      </c>
      <c r="G170" s="40"/>
      <c r="H170" s="46"/>
    </row>
    <row r="171" s="2" customFormat="1" ht="16.8" customHeight="1">
      <c r="A171" s="40"/>
      <c r="B171" s="46"/>
      <c r="C171" s="302" t="s">
        <v>838</v>
      </c>
      <c r="D171" s="302" t="s">
        <v>1293</v>
      </c>
      <c r="E171" s="19" t="s">
        <v>112</v>
      </c>
      <c r="F171" s="303">
        <v>847.64999999999998</v>
      </c>
      <c r="G171" s="40"/>
      <c r="H171" s="46"/>
    </row>
    <row r="172" s="2" customFormat="1" ht="16.8" customHeight="1">
      <c r="A172" s="40"/>
      <c r="B172" s="46"/>
      <c r="C172" s="302" t="s">
        <v>859</v>
      </c>
      <c r="D172" s="302" t="s">
        <v>860</v>
      </c>
      <c r="E172" s="19" t="s">
        <v>112</v>
      </c>
      <c r="F172" s="303">
        <v>527.70000000000005</v>
      </c>
      <c r="G172" s="40"/>
      <c r="H172" s="46"/>
    </row>
    <row r="173" s="2" customFormat="1" ht="16.8" customHeight="1">
      <c r="A173" s="40"/>
      <c r="B173" s="46"/>
      <c r="C173" s="302" t="s">
        <v>862</v>
      </c>
      <c r="D173" s="302" t="s">
        <v>1311</v>
      </c>
      <c r="E173" s="19" t="s">
        <v>320</v>
      </c>
      <c r="F173" s="303">
        <v>3170</v>
      </c>
      <c r="G173" s="40"/>
      <c r="H173" s="46"/>
    </row>
    <row r="174" s="2" customFormat="1" ht="26.4" customHeight="1">
      <c r="A174" s="40"/>
      <c r="B174" s="46"/>
      <c r="C174" s="297" t="s">
        <v>1312</v>
      </c>
      <c r="D174" s="297" t="s">
        <v>91</v>
      </c>
      <c r="E174" s="40"/>
      <c r="F174" s="40"/>
      <c r="G174" s="40"/>
      <c r="H174" s="46"/>
    </row>
    <row r="175" s="2" customFormat="1" ht="16.8" customHeight="1">
      <c r="A175" s="40"/>
      <c r="B175" s="46"/>
      <c r="C175" s="298" t="s">
        <v>694</v>
      </c>
      <c r="D175" s="299" t="s">
        <v>695</v>
      </c>
      <c r="E175" s="300" t="s">
        <v>123</v>
      </c>
      <c r="F175" s="301">
        <v>64</v>
      </c>
      <c r="G175" s="40"/>
      <c r="H175" s="46"/>
    </row>
    <row r="176" s="2" customFormat="1" ht="16.8" customHeight="1">
      <c r="A176" s="40"/>
      <c r="B176" s="46"/>
      <c r="C176" s="302" t="s">
        <v>694</v>
      </c>
      <c r="D176" s="302" t="s">
        <v>908</v>
      </c>
      <c r="E176" s="19" t="s">
        <v>19</v>
      </c>
      <c r="F176" s="303">
        <v>64</v>
      </c>
      <c r="G176" s="40"/>
      <c r="H176" s="46"/>
    </row>
    <row r="177" s="2" customFormat="1" ht="16.8" customHeight="1">
      <c r="A177" s="40"/>
      <c r="B177" s="46"/>
      <c r="C177" s="304" t="s">
        <v>1253</v>
      </c>
      <c r="D177" s="40"/>
      <c r="E177" s="40"/>
      <c r="F177" s="40"/>
      <c r="G177" s="40"/>
      <c r="H177" s="46"/>
    </row>
    <row r="178" s="2" customFormat="1" ht="16.8" customHeight="1">
      <c r="A178" s="40"/>
      <c r="B178" s="46"/>
      <c r="C178" s="302" t="s">
        <v>786</v>
      </c>
      <c r="D178" s="302" t="s">
        <v>1286</v>
      </c>
      <c r="E178" s="19" t="s">
        <v>123</v>
      </c>
      <c r="F178" s="303">
        <v>64</v>
      </c>
      <c r="G178" s="40"/>
      <c r="H178" s="46"/>
    </row>
    <row r="179" s="2" customFormat="1" ht="16.8" customHeight="1">
      <c r="A179" s="40"/>
      <c r="B179" s="46"/>
      <c r="C179" s="302" t="s">
        <v>746</v>
      </c>
      <c r="D179" s="302" t="s">
        <v>1287</v>
      </c>
      <c r="E179" s="19" t="s">
        <v>123</v>
      </c>
      <c r="F179" s="303">
        <v>64</v>
      </c>
      <c r="G179" s="40"/>
      <c r="H179" s="46"/>
    </row>
    <row r="180" s="2" customFormat="1" ht="16.8" customHeight="1">
      <c r="A180" s="40"/>
      <c r="B180" s="46"/>
      <c r="C180" s="302" t="s">
        <v>757</v>
      </c>
      <c r="D180" s="302" t="s">
        <v>1288</v>
      </c>
      <c r="E180" s="19" t="s">
        <v>123</v>
      </c>
      <c r="F180" s="303">
        <v>94</v>
      </c>
      <c r="G180" s="40"/>
      <c r="H180" s="46"/>
    </row>
    <row r="181" s="2" customFormat="1" ht="16.8" customHeight="1">
      <c r="A181" s="40"/>
      <c r="B181" s="46"/>
      <c r="C181" s="298" t="s">
        <v>689</v>
      </c>
      <c r="D181" s="299" t="s">
        <v>690</v>
      </c>
      <c r="E181" s="300" t="s">
        <v>123</v>
      </c>
      <c r="F181" s="301">
        <v>201.40000000000001</v>
      </c>
      <c r="G181" s="40"/>
      <c r="H181" s="46"/>
    </row>
    <row r="182" s="2" customFormat="1" ht="16.8" customHeight="1">
      <c r="A182" s="40"/>
      <c r="B182" s="46"/>
      <c r="C182" s="302" t="s">
        <v>689</v>
      </c>
      <c r="D182" s="302" t="s">
        <v>906</v>
      </c>
      <c r="E182" s="19" t="s">
        <v>19</v>
      </c>
      <c r="F182" s="303">
        <v>201.40000000000001</v>
      </c>
      <c r="G182" s="40"/>
      <c r="H182" s="46"/>
    </row>
    <row r="183" s="2" customFormat="1" ht="16.8" customHeight="1">
      <c r="A183" s="40"/>
      <c r="B183" s="46"/>
      <c r="C183" s="304" t="s">
        <v>1253</v>
      </c>
      <c r="D183" s="40"/>
      <c r="E183" s="40"/>
      <c r="F183" s="40"/>
      <c r="G183" s="40"/>
      <c r="H183" s="46"/>
    </row>
    <row r="184" s="2" customFormat="1" ht="16.8" customHeight="1">
      <c r="A184" s="40"/>
      <c r="B184" s="46"/>
      <c r="C184" s="302" t="s">
        <v>781</v>
      </c>
      <c r="D184" s="302" t="s">
        <v>1289</v>
      </c>
      <c r="E184" s="19" t="s">
        <v>270</v>
      </c>
      <c r="F184" s="303">
        <v>42.293999999999997</v>
      </c>
      <c r="G184" s="40"/>
      <c r="H184" s="46"/>
    </row>
    <row r="185" s="2" customFormat="1" ht="16.8" customHeight="1">
      <c r="A185" s="40"/>
      <c r="B185" s="46"/>
      <c r="C185" s="302" t="s">
        <v>717</v>
      </c>
      <c r="D185" s="302" t="s">
        <v>1290</v>
      </c>
      <c r="E185" s="19" t="s">
        <v>270</v>
      </c>
      <c r="F185" s="303">
        <v>42.293999999999997</v>
      </c>
      <c r="G185" s="40"/>
      <c r="H185" s="46"/>
    </row>
    <row r="186" s="2" customFormat="1" ht="16.8" customHeight="1">
      <c r="A186" s="40"/>
      <c r="B186" s="46"/>
      <c r="C186" s="302" t="s">
        <v>721</v>
      </c>
      <c r="D186" s="302" t="s">
        <v>1291</v>
      </c>
      <c r="E186" s="19" t="s">
        <v>112</v>
      </c>
      <c r="F186" s="303">
        <v>165.53</v>
      </c>
      <c r="G186" s="40"/>
      <c r="H186" s="46"/>
    </row>
    <row r="187" s="2" customFormat="1" ht="16.8" customHeight="1">
      <c r="A187" s="40"/>
      <c r="B187" s="46"/>
      <c r="C187" s="302" t="s">
        <v>728</v>
      </c>
      <c r="D187" s="302" t="s">
        <v>1292</v>
      </c>
      <c r="E187" s="19" t="s">
        <v>287</v>
      </c>
      <c r="F187" s="303">
        <v>5.9210000000000003</v>
      </c>
      <c r="G187" s="40"/>
      <c r="H187" s="46"/>
    </row>
    <row r="188" s="2" customFormat="1" ht="16.8" customHeight="1">
      <c r="A188" s="40"/>
      <c r="B188" s="46"/>
      <c r="C188" s="302" t="s">
        <v>838</v>
      </c>
      <c r="D188" s="302" t="s">
        <v>1293</v>
      </c>
      <c r="E188" s="19" t="s">
        <v>112</v>
      </c>
      <c r="F188" s="303">
        <v>890.39999999999998</v>
      </c>
      <c r="G188" s="40"/>
      <c r="H188" s="46"/>
    </row>
    <row r="189" s="2" customFormat="1" ht="16.8" customHeight="1">
      <c r="A189" s="40"/>
      <c r="B189" s="46"/>
      <c r="C189" s="302" t="s">
        <v>843</v>
      </c>
      <c r="D189" s="302" t="s">
        <v>1294</v>
      </c>
      <c r="E189" s="19" t="s">
        <v>123</v>
      </c>
      <c r="F189" s="303">
        <v>805.79999999999995</v>
      </c>
      <c r="G189" s="40"/>
      <c r="H189" s="46"/>
    </row>
    <row r="190" s="2" customFormat="1" ht="16.8" customHeight="1">
      <c r="A190" s="40"/>
      <c r="B190" s="46"/>
      <c r="C190" s="298" t="s">
        <v>692</v>
      </c>
      <c r="D190" s="299" t="s">
        <v>693</v>
      </c>
      <c r="E190" s="300" t="s">
        <v>123</v>
      </c>
      <c r="F190" s="301">
        <v>201.30000000000001</v>
      </c>
      <c r="G190" s="40"/>
      <c r="H190" s="46"/>
    </row>
    <row r="191" s="2" customFormat="1" ht="16.8" customHeight="1">
      <c r="A191" s="40"/>
      <c r="B191" s="46"/>
      <c r="C191" s="302" t="s">
        <v>692</v>
      </c>
      <c r="D191" s="302" t="s">
        <v>891</v>
      </c>
      <c r="E191" s="19" t="s">
        <v>19</v>
      </c>
      <c r="F191" s="303">
        <v>201.30000000000001</v>
      </c>
      <c r="G191" s="40"/>
      <c r="H191" s="46"/>
    </row>
    <row r="192" s="2" customFormat="1" ht="16.8" customHeight="1">
      <c r="A192" s="40"/>
      <c r="B192" s="46"/>
      <c r="C192" s="304" t="s">
        <v>1253</v>
      </c>
      <c r="D192" s="40"/>
      <c r="E192" s="40"/>
      <c r="F192" s="40"/>
      <c r="G192" s="40"/>
      <c r="H192" s="46"/>
    </row>
    <row r="193" s="2" customFormat="1" ht="16.8" customHeight="1">
      <c r="A193" s="40"/>
      <c r="B193" s="46"/>
      <c r="C193" s="302" t="s">
        <v>704</v>
      </c>
      <c r="D193" s="302" t="s">
        <v>1295</v>
      </c>
      <c r="E193" s="19" t="s">
        <v>270</v>
      </c>
      <c r="F193" s="303">
        <v>12.077999999999999</v>
      </c>
      <c r="G193" s="40"/>
      <c r="H193" s="46"/>
    </row>
    <row r="194" s="2" customFormat="1" ht="16.8" customHeight="1">
      <c r="A194" s="40"/>
      <c r="B194" s="46"/>
      <c r="C194" s="302" t="s">
        <v>274</v>
      </c>
      <c r="D194" s="302" t="s">
        <v>1296</v>
      </c>
      <c r="E194" s="19" t="s">
        <v>270</v>
      </c>
      <c r="F194" s="303">
        <v>12.077999999999999</v>
      </c>
      <c r="G194" s="40"/>
      <c r="H194" s="46"/>
    </row>
    <row r="195" s="2" customFormat="1" ht="16.8" customHeight="1">
      <c r="A195" s="40"/>
      <c r="B195" s="46"/>
      <c r="C195" s="302" t="s">
        <v>291</v>
      </c>
      <c r="D195" s="302" t="s">
        <v>1297</v>
      </c>
      <c r="E195" s="19" t="s">
        <v>270</v>
      </c>
      <c r="F195" s="303">
        <v>12.077999999999999</v>
      </c>
      <c r="G195" s="40"/>
      <c r="H195" s="46"/>
    </row>
    <row r="196" s="2" customFormat="1" ht="16.8" customHeight="1">
      <c r="A196" s="40"/>
      <c r="B196" s="46"/>
      <c r="C196" s="302" t="s">
        <v>791</v>
      </c>
      <c r="D196" s="302" t="s">
        <v>1298</v>
      </c>
      <c r="E196" s="19" t="s">
        <v>123</v>
      </c>
      <c r="F196" s="303">
        <v>25.5</v>
      </c>
      <c r="G196" s="40"/>
      <c r="H196" s="46"/>
    </row>
    <row r="197" s="2" customFormat="1" ht="16.8" customHeight="1">
      <c r="A197" s="40"/>
      <c r="B197" s="46"/>
      <c r="C197" s="302" t="s">
        <v>854</v>
      </c>
      <c r="D197" s="302" t="s">
        <v>1299</v>
      </c>
      <c r="E197" s="19" t="s">
        <v>123</v>
      </c>
      <c r="F197" s="303">
        <v>60.390000000000001</v>
      </c>
      <c r="G197" s="40"/>
      <c r="H197" s="46"/>
    </row>
    <row r="198" s="2" customFormat="1" ht="16.8" customHeight="1">
      <c r="A198" s="40"/>
      <c r="B198" s="46"/>
      <c r="C198" s="298" t="s">
        <v>698</v>
      </c>
      <c r="D198" s="299" t="s">
        <v>699</v>
      </c>
      <c r="E198" s="300" t="s">
        <v>320</v>
      </c>
      <c r="F198" s="301">
        <v>20</v>
      </c>
      <c r="G198" s="40"/>
      <c r="H198" s="46"/>
    </row>
    <row r="199" s="2" customFormat="1" ht="16.8" customHeight="1">
      <c r="A199" s="40"/>
      <c r="B199" s="46"/>
      <c r="C199" s="302" t="s">
        <v>698</v>
      </c>
      <c r="D199" s="302" t="s">
        <v>907</v>
      </c>
      <c r="E199" s="19" t="s">
        <v>19</v>
      </c>
      <c r="F199" s="303">
        <v>20</v>
      </c>
      <c r="G199" s="40"/>
      <c r="H199" s="46"/>
    </row>
    <row r="200" s="2" customFormat="1" ht="16.8" customHeight="1">
      <c r="A200" s="40"/>
      <c r="B200" s="46"/>
      <c r="C200" s="304" t="s">
        <v>1253</v>
      </c>
      <c r="D200" s="40"/>
      <c r="E200" s="40"/>
      <c r="F200" s="40"/>
      <c r="G200" s="40"/>
      <c r="H200" s="46"/>
    </row>
    <row r="201" s="2" customFormat="1" ht="16.8" customHeight="1">
      <c r="A201" s="40"/>
      <c r="B201" s="46"/>
      <c r="C201" s="302" t="s">
        <v>786</v>
      </c>
      <c r="D201" s="302" t="s">
        <v>1286</v>
      </c>
      <c r="E201" s="19" t="s">
        <v>123</v>
      </c>
      <c r="F201" s="303">
        <v>64</v>
      </c>
      <c r="G201" s="40"/>
      <c r="H201" s="46"/>
    </row>
    <row r="202" s="2" customFormat="1" ht="16.8" customHeight="1">
      <c r="A202" s="40"/>
      <c r="B202" s="46"/>
      <c r="C202" s="302" t="s">
        <v>721</v>
      </c>
      <c r="D202" s="302" t="s">
        <v>1291</v>
      </c>
      <c r="E202" s="19" t="s">
        <v>112</v>
      </c>
      <c r="F202" s="303">
        <v>165.53</v>
      </c>
      <c r="G202" s="40"/>
      <c r="H202" s="46"/>
    </row>
    <row r="203" s="2" customFormat="1" ht="16.8" customHeight="1">
      <c r="A203" s="40"/>
      <c r="B203" s="46"/>
      <c r="C203" s="302" t="s">
        <v>753</v>
      </c>
      <c r="D203" s="302" t="s">
        <v>1300</v>
      </c>
      <c r="E203" s="19" t="s">
        <v>112</v>
      </c>
      <c r="F203" s="303">
        <v>4.2000000000000002</v>
      </c>
      <c r="G203" s="40"/>
      <c r="H203" s="46"/>
    </row>
    <row r="204" s="2" customFormat="1" ht="16.8" customHeight="1">
      <c r="A204" s="40"/>
      <c r="B204" s="46"/>
      <c r="C204" s="302" t="s">
        <v>757</v>
      </c>
      <c r="D204" s="302" t="s">
        <v>1288</v>
      </c>
      <c r="E204" s="19" t="s">
        <v>123</v>
      </c>
      <c r="F204" s="303">
        <v>94</v>
      </c>
      <c r="G204" s="40"/>
      <c r="H204" s="46"/>
    </row>
    <row r="205" s="2" customFormat="1" ht="16.8" customHeight="1">
      <c r="A205" s="40"/>
      <c r="B205" s="46"/>
      <c r="C205" s="298" t="s">
        <v>696</v>
      </c>
      <c r="D205" s="299" t="s">
        <v>697</v>
      </c>
      <c r="E205" s="300" t="s">
        <v>320</v>
      </c>
      <c r="F205" s="301">
        <v>51</v>
      </c>
      <c r="G205" s="40"/>
      <c r="H205" s="46"/>
    </row>
    <row r="206" s="2" customFormat="1" ht="16.8" customHeight="1">
      <c r="A206" s="40"/>
      <c r="B206" s="46"/>
      <c r="C206" s="302" t="s">
        <v>696</v>
      </c>
      <c r="D206" s="302" t="s">
        <v>909</v>
      </c>
      <c r="E206" s="19" t="s">
        <v>19</v>
      </c>
      <c r="F206" s="303">
        <v>51</v>
      </c>
      <c r="G206" s="40"/>
      <c r="H206" s="46"/>
    </row>
    <row r="207" s="2" customFormat="1" ht="16.8" customHeight="1">
      <c r="A207" s="40"/>
      <c r="B207" s="46"/>
      <c r="C207" s="304" t="s">
        <v>1253</v>
      </c>
      <c r="D207" s="40"/>
      <c r="E207" s="40"/>
      <c r="F207" s="40"/>
      <c r="G207" s="40"/>
      <c r="H207" s="46"/>
    </row>
    <row r="208" s="2" customFormat="1" ht="16.8" customHeight="1">
      <c r="A208" s="40"/>
      <c r="B208" s="46"/>
      <c r="C208" s="302" t="s">
        <v>791</v>
      </c>
      <c r="D208" s="302" t="s">
        <v>1298</v>
      </c>
      <c r="E208" s="19" t="s">
        <v>123</v>
      </c>
      <c r="F208" s="303">
        <v>25.5</v>
      </c>
      <c r="G208" s="40"/>
      <c r="H208" s="46"/>
    </row>
    <row r="209" s="2" customFormat="1" ht="16.8" customHeight="1">
      <c r="A209" s="40"/>
      <c r="B209" s="46"/>
      <c r="C209" s="302" t="s">
        <v>737</v>
      </c>
      <c r="D209" s="302" t="s">
        <v>738</v>
      </c>
      <c r="E209" s="19" t="s">
        <v>320</v>
      </c>
      <c r="F209" s="303">
        <v>51</v>
      </c>
      <c r="G209" s="40"/>
      <c r="H209" s="46"/>
    </row>
    <row r="210" s="2" customFormat="1" ht="16.8" customHeight="1">
      <c r="A210" s="40"/>
      <c r="B210" s="46"/>
      <c r="C210" s="302" t="s">
        <v>740</v>
      </c>
      <c r="D210" s="302" t="s">
        <v>741</v>
      </c>
      <c r="E210" s="19" t="s">
        <v>123</v>
      </c>
      <c r="F210" s="303">
        <v>30.600000000000001</v>
      </c>
      <c r="G210" s="40"/>
      <c r="H210" s="46"/>
    </row>
    <row r="211" s="2" customFormat="1" ht="16.8" customHeight="1">
      <c r="A211" s="40"/>
      <c r="B211" s="46"/>
      <c r="C211" s="298" t="s">
        <v>686</v>
      </c>
      <c r="D211" s="299" t="s">
        <v>687</v>
      </c>
      <c r="E211" s="300" t="s">
        <v>112</v>
      </c>
      <c r="F211" s="301">
        <v>588.29999999999995</v>
      </c>
      <c r="G211" s="40"/>
      <c r="H211" s="46"/>
    </row>
    <row r="212" s="2" customFormat="1" ht="16.8" customHeight="1">
      <c r="A212" s="40"/>
      <c r="B212" s="46"/>
      <c r="C212" s="302" t="s">
        <v>686</v>
      </c>
      <c r="D212" s="302" t="s">
        <v>911</v>
      </c>
      <c r="E212" s="19" t="s">
        <v>19</v>
      </c>
      <c r="F212" s="303">
        <v>588.29999999999995</v>
      </c>
      <c r="G212" s="40"/>
      <c r="H212" s="46"/>
    </row>
    <row r="213" s="2" customFormat="1" ht="16.8" customHeight="1">
      <c r="A213" s="40"/>
      <c r="B213" s="46"/>
      <c r="C213" s="304" t="s">
        <v>1253</v>
      </c>
      <c r="D213" s="40"/>
      <c r="E213" s="40"/>
      <c r="F213" s="40"/>
      <c r="G213" s="40"/>
      <c r="H213" s="46"/>
    </row>
    <row r="214" s="2" customFormat="1" ht="16.8" customHeight="1">
      <c r="A214" s="40"/>
      <c r="B214" s="46"/>
      <c r="C214" s="302" t="s">
        <v>808</v>
      </c>
      <c r="D214" s="302" t="s">
        <v>1301</v>
      </c>
      <c r="E214" s="19" t="s">
        <v>112</v>
      </c>
      <c r="F214" s="303">
        <v>588.29999999999995</v>
      </c>
      <c r="G214" s="40"/>
      <c r="H214" s="46"/>
    </row>
    <row r="215" s="2" customFormat="1" ht="16.8" customHeight="1">
      <c r="A215" s="40"/>
      <c r="B215" s="46"/>
      <c r="C215" s="302" t="s">
        <v>762</v>
      </c>
      <c r="D215" s="302" t="s">
        <v>1302</v>
      </c>
      <c r="E215" s="19" t="s">
        <v>112</v>
      </c>
      <c r="F215" s="303">
        <v>588.29999999999995</v>
      </c>
      <c r="G215" s="40"/>
      <c r="H215" s="46"/>
    </row>
    <row r="216" s="2" customFormat="1" ht="16.8" customHeight="1">
      <c r="A216" s="40"/>
      <c r="B216" s="46"/>
      <c r="C216" s="302" t="s">
        <v>772</v>
      </c>
      <c r="D216" s="302" t="s">
        <v>1303</v>
      </c>
      <c r="E216" s="19" t="s">
        <v>112</v>
      </c>
      <c r="F216" s="303">
        <v>588.29999999999995</v>
      </c>
      <c r="G216" s="40"/>
      <c r="H216" s="46"/>
    </row>
    <row r="217" s="2" customFormat="1" ht="16.8" customHeight="1">
      <c r="A217" s="40"/>
      <c r="B217" s="46"/>
      <c r="C217" s="302" t="s">
        <v>798</v>
      </c>
      <c r="D217" s="302" t="s">
        <v>1304</v>
      </c>
      <c r="E217" s="19" t="s">
        <v>112</v>
      </c>
      <c r="F217" s="303">
        <v>294.14999999999998</v>
      </c>
      <c r="G217" s="40"/>
      <c r="H217" s="46"/>
    </row>
    <row r="218" s="2" customFormat="1" ht="16.8" customHeight="1">
      <c r="A218" s="40"/>
      <c r="B218" s="46"/>
      <c r="C218" s="302" t="s">
        <v>812</v>
      </c>
      <c r="D218" s="302" t="s">
        <v>1305</v>
      </c>
      <c r="E218" s="19" t="s">
        <v>112</v>
      </c>
      <c r="F218" s="303">
        <v>294.14999999999998</v>
      </c>
      <c r="G218" s="40"/>
      <c r="H218" s="46"/>
    </row>
    <row r="219" s="2" customFormat="1" ht="16.8" customHeight="1">
      <c r="A219" s="40"/>
      <c r="B219" s="46"/>
      <c r="C219" s="302" t="s">
        <v>818</v>
      </c>
      <c r="D219" s="302" t="s">
        <v>1306</v>
      </c>
      <c r="E219" s="19" t="s">
        <v>112</v>
      </c>
      <c r="F219" s="303">
        <v>294.14999999999998</v>
      </c>
      <c r="G219" s="40"/>
      <c r="H219" s="46"/>
    </row>
    <row r="220" s="2" customFormat="1" ht="16.8" customHeight="1">
      <c r="A220" s="40"/>
      <c r="B220" s="46"/>
      <c r="C220" s="302" t="s">
        <v>822</v>
      </c>
      <c r="D220" s="302" t="s">
        <v>1307</v>
      </c>
      <c r="E220" s="19" t="s">
        <v>112</v>
      </c>
      <c r="F220" s="303">
        <v>294.14999999999998</v>
      </c>
      <c r="G220" s="40"/>
      <c r="H220" s="46"/>
    </row>
    <row r="221" s="2" customFormat="1" ht="16.8" customHeight="1">
      <c r="A221" s="40"/>
      <c r="B221" s="46"/>
      <c r="C221" s="302" t="s">
        <v>826</v>
      </c>
      <c r="D221" s="302" t="s">
        <v>1308</v>
      </c>
      <c r="E221" s="19" t="s">
        <v>112</v>
      </c>
      <c r="F221" s="303">
        <v>588.29999999999995</v>
      </c>
      <c r="G221" s="40"/>
      <c r="H221" s="46"/>
    </row>
    <row r="222" s="2" customFormat="1" ht="16.8" customHeight="1">
      <c r="A222" s="40"/>
      <c r="B222" s="46"/>
      <c r="C222" s="302" t="s">
        <v>829</v>
      </c>
      <c r="D222" s="302" t="s">
        <v>1309</v>
      </c>
      <c r="E222" s="19" t="s">
        <v>112</v>
      </c>
      <c r="F222" s="303">
        <v>294.14999999999998</v>
      </c>
      <c r="G222" s="40"/>
      <c r="H222" s="46"/>
    </row>
    <row r="223" s="2" customFormat="1" ht="16.8" customHeight="1">
      <c r="A223" s="40"/>
      <c r="B223" s="46"/>
      <c r="C223" s="302" t="s">
        <v>835</v>
      </c>
      <c r="D223" s="302" t="s">
        <v>1310</v>
      </c>
      <c r="E223" s="19" t="s">
        <v>112</v>
      </c>
      <c r="F223" s="303">
        <v>588.29999999999995</v>
      </c>
      <c r="G223" s="40"/>
      <c r="H223" s="46"/>
    </row>
    <row r="224" s="2" customFormat="1" ht="16.8" customHeight="1">
      <c r="A224" s="40"/>
      <c r="B224" s="46"/>
      <c r="C224" s="302" t="s">
        <v>838</v>
      </c>
      <c r="D224" s="302" t="s">
        <v>1293</v>
      </c>
      <c r="E224" s="19" t="s">
        <v>112</v>
      </c>
      <c r="F224" s="303">
        <v>890.39999999999998</v>
      </c>
      <c r="G224" s="40"/>
      <c r="H224" s="46"/>
    </row>
    <row r="225" s="2" customFormat="1" ht="16.8" customHeight="1">
      <c r="A225" s="40"/>
      <c r="B225" s="46"/>
      <c r="C225" s="302" t="s">
        <v>859</v>
      </c>
      <c r="D225" s="302" t="s">
        <v>860</v>
      </c>
      <c r="E225" s="19" t="s">
        <v>112</v>
      </c>
      <c r="F225" s="303">
        <v>588.29999999999995</v>
      </c>
      <c r="G225" s="40"/>
      <c r="H225" s="46"/>
    </row>
    <row r="226" s="2" customFormat="1" ht="16.8" customHeight="1">
      <c r="A226" s="40"/>
      <c r="B226" s="46"/>
      <c r="C226" s="302" t="s">
        <v>862</v>
      </c>
      <c r="D226" s="302" t="s">
        <v>1311</v>
      </c>
      <c r="E226" s="19" t="s">
        <v>320</v>
      </c>
      <c r="F226" s="303">
        <v>3530</v>
      </c>
      <c r="G226" s="40"/>
      <c r="H226" s="46"/>
    </row>
    <row r="227" s="2" customFormat="1" ht="26.4" customHeight="1">
      <c r="A227" s="40"/>
      <c r="B227" s="46"/>
      <c r="C227" s="297" t="s">
        <v>1313</v>
      </c>
      <c r="D227" s="297" t="s">
        <v>94</v>
      </c>
      <c r="E227" s="40"/>
      <c r="F227" s="40"/>
      <c r="G227" s="40"/>
      <c r="H227" s="46"/>
    </row>
    <row r="228" s="2" customFormat="1" ht="16.8" customHeight="1">
      <c r="A228" s="40"/>
      <c r="B228" s="46"/>
      <c r="C228" s="298" t="s">
        <v>694</v>
      </c>
      <c r="D228" s="299" t="s">
        <v>695</v>
      </c>
      <c r="E228" s="300" t="s">
        <v>123</v>
      </c>
      <c r="F228" s="301">
        <v>108</v>
      </c>
      <c r="G228" s="40"/>
      <c r="H228" s="46"/>
    </row>
    <row r="229" s="2" customFormat="1" ht="16.8" customHeight="1">
      <c r="A229" s="40"/>
      <c r="B229" s="46"/>
      <c r="C229" s="302" t="s">
        <v>694</v>
      </c>
      <c r="D229" s="302" t="s">
        <v>996</v>
      </c>
      <c r="E229" s="19" t="s">
        <v>19</v>
      </c>
      <c r="F229" s="303">
        <v>108</v>
      </c>
      <c r="G229" s="40"/>
      <c r="H229" s="46"/>
    </row>
    <row r="230" s="2" customFormat="1" ht="16.8" customHeight="1">
      <c r="A230" s="40"/>
      <c r="B230" s="46"/>
      <c r="C230" s="304" t="s">
        <v>1253</v>
      </c>
      <c r="D230" s="40"/>
      <c r="E230" s="40"/>
      <c r="F230" s="40"/>
      <c r="G230" s="40"/>
      <c r="H230" s="46"/>
    </row>
    <row r="231" s="2" customFormat="1" ht="16.8" customHeight="1">
      <c r="A231" s="40"/>
      <c r="B231" s="46"/>
      <c r="C231" s="302" t="s">
        <v>786</v>
      </c>
      <c r="D231" s="302" t="s">
        <v>1286</v>
      </c>
      <c r="E231" s="19" t="s">
        <v>123</v>
      </c>
      <c r="F231" s="303">
        <v>108</v>
      </c>
      <c r="G231" s="40"/>
      <c r="H231" s="46"/>
    </row>
    <row r="232" s="2" customFormat="1" ht="16.8" customHeight="1">
      <c r="A232" s="40"/>
      <c r="B232" s="46"/>
      <c r="C232" s="302" t="s">
        <v>746</v>
      </c>
      <c r="D232" s="302" t="s">
        <v>1287</v>
      </c>
      <c r="E232" s="19" t="s">
        <v>123</v>
      </c>
      <c r="F232" s="303">
        <v>108</v>
      </c>
      <c r="G232" s="40"/>
      <c r="H232" s="46"/>
    </row>
    <row r="233" s="2" customFormat="1" ht="16.8" customHeight="1">
      <c r="A233" s="40"/>
      <c r="B233" s="46"/>
      <c r="C233" s="302" t="s">
        <v>757</v>
      </c>
      <c r="D233" s="302" t="s">
        <v>1288</v>
      </c>
      <c r="E233" s="19" t="s">
        <v>123</v>
      </c>
      <c r="F233" s="303">
        <v>136.90000000000001</v>
      </c>
      <c r="G233" s="40"/>
      <c r="H233" s="46"/>
    </row>
    <row r="234" s="2" customFormat="1" ht="16.8" customHeight="1">
      <c r="A234" s="40"/>
      <c r="B234" s="46"/>
      <c r="C234" s="298" t="s">
        <v>921</v>
      </c>
      <c r="D234" s="299" t="s">
        <v>922</v>
      </c>
      <c r="E234" s="300" t="s">
        <v>123</v>
      </c>
      <c r="F234" s="301">
        <v>149.09999999999999</v>
      </c>
      <c r="G234" s="40"/>
      <c r="H234" s="46"/>
    </row>
    <row r="235" s="2" customFormat="1" ht="16.8" customHeight="1">
      <c r="A235" s="40"/>
      <c r="B235" s="46"/>
      <c r="C235" s="302" t="s">
        <v>921</v>
      </c>
      <c r="D235" s="302" t="s">
        <v>987</v>
      </c>
      <c r="E235" s="19" t="s">
        <v>19</v>
      </c>
      <c r="F235" s="303">
        <v>149.09999999999999</v>
      </c>
      <c r="G235" s="40"/>
      <c r="H235" s="46"/>
    </row>
    <row r="236" s="2" customFormat="1" ht="16.8" customHeight="1">
      <c r="A236" s="40"/>
      <c r="B236" s="46"/>
      <c r="C236" s="304" t="s">
        <v>1253</v>
      </c>
      <c r="D236" s="40"/>
      <c r="E236" s="40"/>
      <c r="F236" s="40"/>
      <c r="G236" s="40"/>
      <c r="H236" s="46"/>
    </row>
    <row r="237" s="2" customFormat="1" ht="16.8" customHeight="1">
      <c r="A237" s="40"/>
      <c r="B237" s="46"/>
      <c r="C237" s="302" t="s">
        <v>781</v>
      </c>
      <c r="D237" s="302" t="s">
        <v>1289</v>
      </c>
      <c r="E237" s="19" t="s">
        <v>270</v>
      </c>
      <c r="F237" s="303">
        <v>42.079999999999998</v>
      </c>
      <c r="G237" s="40"/>
      <c r="H237" s="46"/>
    </row>
    <row r="238" s="2" customFormat="1" ht="16.8" customHeight="1">
      <c r="A238" s="40"/>
      <c r="B238" s="46"/>
      <c r="C238" s="302" t="s">
        <v>717</v>
      </c>
      <c r="D238" s="302" t="s">
        <v>1290</v>
      </c>
      <c r="E238" s="19" t="s">
        <v>270</v>
      </c>
      <c r="F238" s="303">
        <v>42.079999999999998</v>
      </c>
      <c r="G238" s="40"/>
      <c r="H238" s="46"/>
    </row>
    <row r="239" s="2" customFormat="1" ht="16.8" customHeight="1">
      <c r="A239" s="40"/>
      <c r="B239" s="46"/>
      <c r="C239" s="302" t="s">
        <v>721</v>
      </c>
      <c r="D239" s="302" t="s">
        <v>1291</v>
      </c>
      <c r="E239" s="19" t="s">
        <v>112</v>
      </c>
      <c r="F239" s="303">
        <v>156</v>
      </c>
      <c r="G239" s="40"/>
      <c r="H239" s="46"/>
    </row>
    <row r="240" s="2" customFormat="1" ht="16.8" customHeight="1">
      <c r="A240" s="40"/>
      <c r="B240" s="46"/>
      <c r="C240" s="302" t="s">
        <v>728</v>
      </c>
      <c r="D240" s="302" t="s">
        <v>1292</v>
      </c>
      <c r="E240" s="19" t="s">
        <v>287</v>
      </c>
      <c r="F240" s="303">
        <v>4.3840000000000003</v>
      </c>
      <c r="G240" s="40"/>
      <c r="H240" s="46"/>
    </row>
    <row r="241" s="2" customFormat="1" ht="16.8" customHeight="1">
      <c r="A241" s="40"/>
      <c r="B241" s="46"/>
      <c r="C241" s="302" t="s">
        <v>838</v>
      </c>
      <c r="D241" s="302" t="s">
        <v>1293</v>
      </c>
      <c r="E241" s="19" t="s">
        <v>112</v>
      </c>
      <c r="F241" s="303">
        <v>2004.54</v>
      </c>
      <c r="G241" s="40"/>
      <c r="H241" s="46"/>
    </row>
    <row r="242" s="2" customFormat="1" ht="16.8" customHeight="1">
      <c r="A242" s="40"/>
      <c r="B242" s="46"/>
      <c r="C242" s="302" t="s">
        <v>843</v>
      </c>
      <c r="D242" s="302" t="s">
        <v>1294</v>
      </c>
      <c r="E242" s="19" t="s">
        <v>123</v>
      </c>
      <c r="F242" s="303">
        <v>723</v>
      </c>
      <c r="G242" s="40"/>
      <c r="H242" s="46"/>
    </row>
    <row r="243" s="2" customFormat="1" ht="16.8" customHeight="1">
      <c r="A243" s="40"/>
      <c r="B243" s="46"/>
      <c r="C243" s="298" t="s">
        <v>926</v>
      </c>
      <c r="D243" s="299" t="s">
        <v>927</v>
      </c>
      <c r="E243" s="300" t="s">
        <v>123</v>
      </c>
      <c r="F243" s="301">
        <v>14.699999999999999</v>
      </c>
      <c r="G243" s="40"/>
      <c r="H243" s="46"/>
    </row>
    <row r="244" s="2" customFormat="1" ht="16.8" customHeight="1">
      <c r="A244" s="40"/>
      <c r="B244" s="46"/>
      <c r="C244" s="302" t="s">
        <v>926</v>
      </c>
      <c r="D244" s="302" t="s">
        <v>988</v>
      </c>
      <c r="E244" s="19" t="s">
        <v>19</v>
      </c>
      <c r="F244" s="303">
        <v>14.699999999999999</v>
      </c>
      <c r="G244" s="40"/>
      <c r="H244" s="46"/>
    </row>
    <row r="245" s="2" customFormat="1" ht="16.8" customHeight="1">
      <c r="A245" s="40"/>
      <c r="B245" s="46"/>
      <c r="C245" s="304" t="s">
        <v>1253</v>
      </c>
      <c r="D245" s="40"/>
      <c r="E245" s="40"/>
      <c r="F245" s="40"/>
      <c r="G245" s="40"/>
      <c r="H245" s="46"/>
    </row>
    <row r="246" s="2" customFormat="1" ht="16.8" customHeight="1">
      <c r="A246" s="40"/>
      <c r="B246" s="46"/>
      <c r="C246" s="302" t="s">
        <v>781</v>
      </c>
      <c r="D246" s="302" t="s">
        <v>1289</v>
      </c>
      <c r="E246" s="19" t="s">
        <v>270</v>
      </c>
      <c r="F246" s="303">
        <v>42.079999999999998</v>
      </c>
      <c r="G246" s="40"/>
      <c r="H246" s="46"/>
    </row>
    <row r="247" s="2" customFormat="1" ht="16.8" customHeight="1">
      <c r="A247" s="40"/>
      <c r="B247" s="46"/>
      <c r="C247" s="302" t="s">
        <v>717</v>
      </c>
      <c r="D247" s="302" t="s">
        <v>1290</v>
      </c>
      <c r="E247" s="19" t="s">
        <v>270</v>
      </c>
      <c r="F247" s="303">
        <v>42.079999999999998</v>
      </c>
      <c r="G247" s="40"/>
      <c r="H247" s="46"/>
    </row>
    <row r="248" s="2" customFormat="1" ht="16.8" customHeight="1">
      <c r="A248" s="40"/>
      <c r="B248" s="46"/>
      <c r="C248" s="302" t="s">
        <v>721</v>
      </c>
      <c r="D248" s="302" t="s">
        <v>1291</v>
      </c>
      <c r="E248" s="19" t="s">
        <v>112</v>
      </c>
      <c r="F248" s="303">
        <v>156</v>
      </c>
      <c r="G248" s="40"/>
      <c r="H248" s="46"/>
    </row>
    <row r="249" s="2" customFormat="1" ht="16.8" customHeight="1">
      <c r="A249" s="40"/>
      <c r="B249" s="46"/>
      <c r="C249" s="302" t="s">
        <v>838</v>
      </c>
      <c r="D249" s="302" t="s">
        <v>1293</v>
      </c>
      <c r="E249" s="19" t="s">
        <v>112</v>
      </c>
      <c r="F249" s="303">
        <v>2004.54</v>
      </c>
      <c r="G249" s="40"/>
      <c r="H249" s="46"/>
    </row>
    <row r="250" s="2" customFormat="1" ht="16.8" customHeight="1">
      <c r="A250" s="40"/>
      <c r="B250" s="46"/>
      <c r="C250" s="302" t="s">
        <v>843</v>
      </c>
      <c r="D250" s="302" t="s">
        <v>1294</v>
      </c>
      <c r="E250" s="19" t="s">
        <v>123</v>
      </c>
      <c r="F250" s="303">
        <v>723</v>
      </c>
      <c r="G250" s="40"/>
      <c r="H250" s="46"/>
    </row>
    <row r="251" s="2" customFormat="1" ht="16.8" customHeight="1">
      <c r="A251" s="40"/>
      <c r="B251" s="46"/>
      <c r="C251" s="298" t="s">
        <v>930</v>
      </c>
      <c r="D251" s="299" t="s">
        <v>931</v>
      </c>
      <c r="E251" s="300" t="s">
        <v>123</v>
      </c>
      <c r="F251" s="301">
        <v>17</v>
      </c>
      <c r="G251" s="40"/>
      <c r="H251" s="46"/>
    </row>
    <row r="252" s="2" customFormat="1" ht="16.8" customHeight="1">
      <c r="A252" s="40"/>
      <c r="B252" s="46"/>
      <c r="C252" s="302" t="s">
        <v>930</v>
      </c>
      <c r="D252" s="302" t="s">
        <v>989</v>
      </c>
      <c r="E252" s="19" t="s">
        <v>19</v>
      </c>
      <c r="F252" s="303">
        <v>17</v>
      </c>
      <c r="G252" s="40"/>
      <c r="H252" s="46"/>
    </row>
    <row r="253" s="2" customFormat="1" ht="16.8" customHeight="1">
      <c r="A253" s="40"/>
      <c r="B253" s="46"/>
      <c r="C253" s="304" t="s">
        <v>1253</v>
      </c>
      <c r="D253" s="40"/>
      <c r="E253" s="40"/>
      <c r="F253" s="40"/>
      <c r="G253" s="40"/>
      <c r="H253" s="46"/>
    </row>
    <row r="254" s="2" customFormat="1" ht="16.8" customHeight="1">
      <c r="A254" s="40"/>
      <c r="B254" s="46"/>
      <c r="C254" s="302" t="s">
        <v>781</v>
      </c>
      <c r="D254" s="302" t="s">
        <v>1289</v>
      </c>
      <c r="E254" s="19" t="s">
        <v>270</v>
      </c>
      <c r="F254" s="303">
        <v>42.079999999999998</v>
      </c>
      <c r="G254" s="40"/>
      <c r="H254" s="46"/>
    </row>
    <row r="255" s="2" customFormat="1" ht="16.8" customHeight="1">
      <c r="A255" s="40"/>
      <c r="B255" s="46"/>
      <c r="C255" s="302" t="s">
        <v>717</v>
      </c>
      <c r="D255" s="302" t="s">
        <v>1290</v>
      </c>
      <c r="E255" s="19" t="s">
        <v>270</v>
      </c>
      <c r="F255" s="303">
        <v>42.079999999999998</v>
      </c>
      <c r="G255" s="40"/>
      <c r="H255" s="46"/>
    </row>
    <row r="256" s="2" customFormat="1" ht="16.8" customHeight="1">
      <c r="A256" s="40"/>
      <c r="B256" s="46"/>
      <c r="C256" s="302" t="s">
        <v>721</v>
      </c>
      <c r="D256" s="302" t="s">
        <v>1291</v>
      </c>
      <c r="E256" s="19" t="s">
        <v>112</v>
      </c>
      <c r="F256" s="303">
        <v>156</v>
      </c>
      <c r="G256" s="40"/>
      <c r="H256" s="46"/>
    </row>
    <row r="257" s="2" customFormat="1" ht="16.8" customHeight="1">
      <c r="A257" s="40"/>
      <c r="B257" s="46"/>
      <c r="C257" s="302" t="s">
        <v>838</v>
      </c>
      <c r="D257" s="302" t="s">
        <v>1293</v>
      </c>
      <c r="E257" s="19" t="s">
        <v>112</v>
      </c>
      <c r="F257" s="303">
        <v>2004.54</v>
      </c>
      <c r="G257" s="40"/>
      <c r="H257" s="46"/>
    </row>
    <row r="258" s="2" customFormat="1" ht="16.8" customHeight="1">
      <c r="A258" s="40"/>
      <c r="B258" s="46"/>
      <c r="C258" s="302" t="s">
        <v>843</v>
      </c>
      <c r="D258" s="302" t="s">
        <v>1294</v>
      </c>
      <c r="E258" s="19" t="s">
        <v>123</v>
      </c>
      <c r="F258" s="303">
        <v>723</v>
      </c>
      <c r="G258" s="40"/>
      <c r="H258" s="46"/>
    </row>
    <row r="259" s="2" customFormat="1" ht="16.8" customHeight="1">
      <c r="A259" s="40"/>
      <c r="B259" s="46"/>
      <c r="C259" s="298" t="s">
        <v>692</v>
      </c>
      <c r="D259" s="299" t="s">
        <v>693</v>
      </c>
      <c r="E259" s="300" t="s">
        <v>123</v>
      </c>
      <c r="F259" s="301">
        <v>248.80000000000001</v>
      </c>
      <c r="G259" s="40"/>
      <c r="H259" s="46"/>
    </row>
    <row r="260" s="2" customFormat="1" ht="16.8" customHeight="1">
      <c r="A260" s="40"/>
      <c r="B260" s="46"/>
      <c r="C260" s="302" t="s">
        <v>692</v>
      </c>
      <c r="D260" s="302" t="s">
        <v>941</v>
      </c>
      <c r="E260" s="19" t="s">
        <v>19</v>
      </c>
      <c r="F260" s="303">
        <v>248.80000000000001</v>
      </c>
      <c r="G260" s="40"/>
      <c r="H260" s="46"/>
    </row>
    <row r="261" s="2" customFormat="1" ht="16.8" customHeight="1">
      <c r="A261" s="40"/>
      <c r="B261" s="46"/>
      <c r="C261" s="304" t="s">
        <v>1253</v>
      </c>
      <c r="D261" s="40"/>
      <c r="E261" s="40"/>
      <c r="F261" s="40"/>
      <c r="G261" s="40"/>
      <c r="H261" s="46"/>
    </row>
    <row r="262" s="2" customFormat="1" ht="16.8" customHeight="1">
      <c r="A262" s="40"/>
      <c r="B262" s="46"/>
      <c r="C262" s="302" t="s">
        <v>704</v>
      </c>
      <c r="D262" s="302" t="s">
        <v>1295</v>
      </c>
      <c r="E262" s="19" t="s">
        <v>270</v>
      </c>
      <c r="F262" s="303">
        <v>14.928000000000001</v>
      </c>
      <c r="G262" s="40"/>
      <c r="H262" s="46"/>
    </row>
    <row r="263" s="2" customFormat="1" ht="16.8" customHeight="1">
      <c r="A263" s="40"/>
      <c r="B263" s="46"/>
      <c r="C263" s="302" t="s">
        <v>274</v>
      </c>
      <c r="D263" s="302" t="s">
        <v>1296</v>
      </c>
      <c r="E263" s="19" t="s">
        <v>270</v>
      </c>
      <c r="F263" s="303">
        <v>14.928000000000001</v>
      </c>
      <c r="G263" s="40"/>
      <c r="H263" s="46"/>
    </row>
    <row r="264" s="2" customFormat="1" ht="16.8" customHeight="1">
      <c r="A264" s="40"/>
      <c r="B264" s="46"/>
      <c r="C264" s="302" t="s">
        <v>291</v>
      </c>
      <c r="D264" s="302" t="s">
        <v>1297</v>
      </c>
      <c r="E264" s="19" t="s">
        <v>270</v>
      </c>
      <c r="F264" s="303">
        <v>14.928000000000001</v>
      </c>
      <c r="G264" s="40"/>
      <c r="H264" s="46"/>
    </row>
    <row r="265" s="2" customFormat="1" ht="16.8" customHeight="1">
      <c r="A265" s="40"/>
      <c r="B265" s="46"/>
      <c r="C265" s="302" t="s">
        <v>791</v>
      </c>
      <c r="D265" s="302" t="s">
        <v>1298</v>
      </c>
      <c r="E265" s="19" t="s">
        <v>123</v>
      </c>
      <c r="F265" s="303">
        <v>31</v>
      </c>
      <c r="G265" s="40"/>
      <c r="H265" s="46"/>
    </row>
    <row r="266" s="2" customFormat="1" ht="16.8" customHeight="1">
      <c r="A266" s="40"/>
      <c r="B266" s="46"/>
      <c r="C266" s="302" t="s">
        <v>854</v>
      </c>
      <c r="D266" s="302" t="s">
        <v>1299</v>
      </c>
      <c r="E266" s="19" t="s">
        <v>123</v>
      </c>
      <c r="F266" s="303">
        <v>74.640000000000001</v>
      </c>
      <c r="G266" s="40"/>
      <c r="H266" s="46"/>
    </row>
    <row r="267" s="2" customFormat="1" ht="16.8" customHeight="1">
      <c r="A267" s="40"/>
      <c r="B267" s="46"/>
      <c r="C267" s="298" t="s">
        <v>698</v>
      </c>
      <c r="D267" s="299" t="s">
        <v>699</v>
      </c>
      <c r="E267" s="300" t="s">
        <v>320</v>
      </c>
      <c r="F267" s="301">
        <v>18</v>
      </c>
      <c r="G267" s="40"/>
      <c r="H267" s="46"/>
    </row>
    <row r="268" s="2" customFormat="1" ht="16.8" customHeight="1">
      <c r="A268" s="40"/>
      <c r="B268" s="46"/>
      <c r="C268" s="302" t="s">
        <v>698</v>
      </c>
      <c r="D268" s="302" t="s">
        <v>995</v>
      </c>
      <c r="E268" s="19" t="s">
        <v>19</v>
      </c>
      <c r="F268" s="303">
        <v>18</v>
      </c>
      <c r="G268" s="40"/>
      <c r="H268" s="46"/>
    </row>
    <row r="269" s="2" customFormat="1" ht="16.8" customHeight="1">
      <c r="A269" s="40"/>
      <c r="B269" s="46"/>
      <c r="C269" s="304" t="s">
        <v>1253</v>
      </c>
      <c r="D269" s="40"/>
      <c r="E269" s="40"/>
      <c r="F269" s="40"/>
      <c r="G269" s="40"/>
      <c r="H269" s="46"/>
    </row>
    <row r="270" s="2" customFormat="1" ht="16.8" customHeight="1">
      <c r="A270" s="40"/>
      <c r="B270" s="46"/>
      <c r="C270" s="302" t="s">
        <v>786</v>
      </c>
      <c r="D270" s="302" t="s">
        <v>1286</v>
      </c>
      <c r="E270" s="19" t="s">
        <v>123</v>
      </c>
      <c r="F270" s="303">
        <v>108</v>
      </c>
      <c r="G270" s="40"/>
      <c r="H270" s="46"/>
    </row>
    <row r="271" s="2" customFormat="1" ht="16.8" customHeight="1">
      <c r="A271" s="40"/>
      <c r="B271" s="46"/>
      <c r="C271" s="302" t="s">
        <v>721</v>
      </c>
      <c r="D271" s="302" t="s">
        <v>1291</v>
      </c>
      <c r="E271" s="19" t="s">
        <v>112</v>
      </c>
      <c r="F271" s="303">
        <v>156</v>
      </c>
      <c r="G271" s="40"/>
      <c r="H271" s="46"/>
    </row>
    <row r="272" s="2" customFormat="1" ht="16.8" customHeight="1">
      <c r="A272" s="40"/>
      <c r="B272" s="46"/>
      <c r="C272" s="302" t="s">
        <v>753</v>
      </c>
      <c r="D272" s="302" t="s">
        <v>1300</v>
      </c>
      <c r="E272" s="19" t="s">
        <v>112</v>
      </c>
      <c r="F272" s="303">
        <v>3.7799999999999998</v>
      </c>
      <c r="G272" s="40"/>
      <c r="H272" s="46"/>
    </row>
    <row r="273" s="2" customFormat="1" ht="16.8" customHeight="1">
      <c r="A273" s="40"/>
      <c r="B273" s="46"/>
      <c r="C273" s="302" t="s">
        <v>757</v>
      </c>
      <c r="D273" s="302" t="s">
        <v>1288</v>
      </c>
      <c r="E273" s="19" t="s">
        <v>123</v>
      </c>
      <c r="F273" s="303">
        <v>136.90000000000001</v>
      </c>
      <c r="G273" s="40"/>
      <c r="H273" s="46"/>
    </row>
    <row r="274" s="2" customFormat="1" ht="16.8" customHeight="1">
      <c r="A274" s="40"/>
      <c r="B274" s="46"/>
      <c r="C274" s="298" t="s">
        <v>696</v>
      </c>
      <c r="D274" s="299" t="s">
        <v>697</v>
      </c>
      <c r="E274" s="300" t="s">
        <v>320</v>
      </c>
      <c r="F274" s="301">
        <v>62</v>
      </c>
      <c r="G274" s="40"/>
      <c r="H274" s="46"/>
    </row>
    <row r="275" s="2" customFormat="1" ht="16.8" customHeight="1">
      <c r="A275" s="40"/>
      <c r="B275" s="46"/>
      <c r="C275" s="302" t="s">
        <v>696</v>
      </c>
      <c r="D275" s="302" t="s">
        <v>997</v>
      </c>
      <c r="E275" s="19" t="s">
        <v>19</v>
      </c>
      <c r="F275" s="303">
        <v>62</v>
      </c>
      <c r="G275" s="40"/>
      <c r="H275" s="46"/>
    </row>
    <row r="276" s="2" customFormat="1" ht="16.8" customHeight="1">
      <c r="A276" s="40"/>
      <c r="B276" s="46"/>
      <c r="C276" s="304" t="s">
        <v>1253</v>
      </c>
      <c r="D276" s="40"/>
      <c r="E276" s="40"/>
      <c r="F276" s="40"/>
      <c r="G276" s="40"/>
      <c r="H276" s="46"/>
    </row>
    <row r="277" s="2" customFormat="1" ht="16.8" customHeight="1">
      <c r="A277" s="40"/>
      <c r="B277" s="46"/>
      <c r="C277" s="302" t="s">
        <v>791</v>
      </c>
      <c r="D277" s="302" t="s">
        <v>1298</v>
      </c>
      <c r="E277" s="19" t="s">
        <v>123</v>
      </c>
      <c r="F277" s="303">
        <v>31</v>
      </c>
      <c r="G277" s="40"/>
      <c r="H277" s="46"/>
    </row>
    <row r="278" s="2" customFormat="1" ht="16.8" customHeight="1">
      <c r="A278" s="40"/>
      <c r="B278" s="46"/>
      <c r="C278" s="302" t="s">
        <v>737</v>
      </c>
      <c r="D278" s="302" t="s">
        <v>738</v>
      </c>
      <c r="E278" s="19" t="s">
        <v>320</v>
      </c>
      <c r="F278" s="303">
        <v>62</v>
      </c>
      <c r="G278" s="40"/>
      <c r="H278" s="46"/>
    </row>
    <row r="279" s="2" customFormat="1" ht="16.8" customHeight="1">
      <c r="A279" s="40"/>
      <c r="B279" s="46"/>
      <c r="C279" s="302" t="s">
        <v>740</v>
      </c>
      <c r="D279" s="302" t="s">
        <v>741</v>
      </c>
      <c r="E279" s="19" t="s">
        <v>123</v>
      </c>
      <c r="F279" s="303">
        <v>37.200000000000003</v>
      </c>
      <c r="G279" s="40"/>
      <c r="H279" s="46"/>
    </row>
    <row r="280" s="2" customFormat="1" ht="16.8" customHeight="1">
      <c r="A280" s="40"/>
      <c r="B280" s="46"/>
      <c r="C280" s="298" t="s">
        <v>932</v>
      </c>
      <c r="D280" s="299" t="s">
        <v>933</v>
      </c>
      <c r="E280" s="300" t="s">
        <v>112</v>
      </c>
      <c r="F280" s="301">
        <v>331.42500000000001</v>
      </c>
      <c r="G280" s="40"/>
      <c r="H280" s="46"/>
    </row>
    <row r="281" s="2" customFormat="1" ht="16.8" customHeight="1">
      <c r="A281" s="40"/>
      <c r="B281" s="46"/>
      <c r="C281" s="302" t="s">
        <v>19</v>
      </c>
      <c r="D281" s="302" t="s">
        <v>1056</v>
      </c>
      <c r="E281" s="19" t="s">
        <v>19</v>
      </c>
      <c r="F281" s="303">
        <v>271.42500000000001</v>
      </c>
      <c r="G281" s="40"/>
      <c r="H281" s="46"/>
    </row>
    <row r="282" s="2" customFormat="1" ht="16.8" customHeight="1">
      <c r="A282" s="40"/>
      <c r="B282" s="46"/>
      <c r="C282" s="302" t="s">
        <v>19</v>
      </c>
      <c r="D282" s="302" t="s">
        <v>1057</v>
      </c>
      <c r="E282" s="19" t="s">
        <v>19</v>
      </c>
      <c r="F282" s="303">
        <v>60</v>
      </c>
      <c r="G282" s="40"/>
      <c r="H282" s="46"/>
    </row>
    <row r="283" s="2" customFormat="1" ht="16.8" customHeight="1">
      <c r="A283" s="40"/>
      <c r="B283" s="46"/>
      <c r="C283" s="302" t="s">
        <v>932</v>
      </c>
      <c r="D283" s="302" t="s">
        <v>204</v>
      </c>
      <c r="E283" s="19" t="s">
        <v>19</v>
      </c>
      <c r="F283" s="303">
        <v>331.42500000000001</v>
      </c>
      <c r="G283" s="40"/>
      <c r="H283" s="46"/>
    </row>
    <row r="284" s="2" customFormat="1" ht="16.8" customHeight="1">
      <c r="A284" s="40"/>
      <c r="B284" s="46"/>
      <c r="C284" s="304" t="s">
        <v>1253</v>
      </c>
      <c r="D284" s="40"/>
      <c r="E284" s="40"/>
      <c r="F284" s="40"/>
      <c r="G284" s="40"/>
      <c r="H284" s="46"/>
    </row>
    <row r="285" s="2" customFormat="1" ht="16.8" customHeight="1">
      <c r="A285" s="40"/>
      <c r="B285" s="46"/>
      <c r="C285" s="302" t="s">
        <v>1052</v>
      </c>
      <c r="D285" s="302" t="s">
        <v>1314</v>
      </c>
      <c r="E285" s="19" t="s">
        <v>112</v>
      </c>
      <c r="F285" s="303">
        <v>331.42500000000001</v>
      </c>
      <c r="G285" s="40"/>
      <c r="H285" s="46"/>
    </row>
    <row r="286" s="2" customFormat="1" ht="16.8" customHeight="1">
      <c r="A286" s="40"/>
      <c r="B286" s="46"/>
      <c r="C286" s="302" t="s">
        <v>1058</v>
      </c>
      <c r="D286" s="302" t="s">
        <v>1315</v>
      </c>
      <c r="E286" s="19" t="s">
        <v>112</v>
      </c>
      <c r="F286" s="303">
        <v>331.42500000000001</v>
      </c>
      <c r="G286" s="40"/>
      <c r="H286" s="46"/>
    </row>
    <row r="287" s="2" customFormat="1" ht="16.8" customHeight="1">
      <c r="A287" s="40"/>
      <c r="B287" s="46"/>
      <c r="C287" s="302" t="s">
        <v>1066</v>
      </c>
      <c r="D287" s="302" t="s">
        <v>1316</v>
      </c>
      <c r="E287" s="19" t="s">
        <v>112</v>
      </c>
      <c r="F287" s="303">
        <v>331.42500000000001</v>
      </c>
      <c r="G287" s="40"/>
      <c r="H287" s="46"/>
    </row>
    <row r="288" s="2" customFormat="1" ht="16.8" customHeight="1">
      <c r="A288" s="40"/>
      <c r="B288" s="46"/>
      <c r="C288" s="302" t="s">
        <v>1074</v>
      </c>
      <c r="D288" s="302" t="s">
        <v>1317</v>
      </c>
      <c r="E288" s="19" t="s">
        <v>112</v>
      </c>
      <c r="F288" s="303">
        <v>331.42500000000001</v>
      </c>
      <c r="G288" s="40"/>
      <c r="H288" s="46"/>
    </row>
    <row r="289" s="2" customFormat="1" ht="16.8" customHeight="1">
      <c r="A289" s="40"/>
      <c r="B289" s="46"/>
      <c r="C289" s="302" t="s">
        <v>1078</v>
      </c>
      <c r="D289" s="302" t="s">
        <v>1079</v>
      </c>
      <c r="E289" s="19" t="s">
        <v>314</v>
      </c>
      <c r="F289" s="303">
        <v>632.83600000000001</v>
      </c>
      <c r="G289" s="40"/>
      <c r="H289" s="46"/>
    </row>
    <row r="290" s="2" customFormat="1" ht="16.8" customHeight="1">
      <c r="A290" s="40"/>
      <c r="B290" s="46"/>
      <c r="C290" s="302" t="s">
        <v>1061</v>
      </c>
      <c r="D290" s="302" t="s">
        <v>1062</v>
      </c>
      <c r="E290" s="19" t="s">
        <v>314</v>
      </c>
      <c r="F290" s="303">
        <v>91.366</v>
      </c>
      <c r="G290" s="40"/>
      <c r="H290" s="46"/>
    </row>
    <row r="291" s="2" customFormat="1" ht="16.8" customHeight="1">
      <c r="A291" s="40"/>
      <c r="B291" s="46"/>
      <c r="C291" s="302" t="s">
        <v>1069</v>
      </c>
      <c r="D291" s="302" t="s">
        <v>1070</v>
      </c>
      <c r="E291" s="19" t="s">
        <v>314</v>
      </c>
      <c r="F291" s="303">
        <v>67.611000000000004</v>
      </c>
      <c r="G291" s="40"/>
      <c r="H291" s="46"/>
    </row>
    <row r="292" s="2" customFormat="1" ht="16.8" customHeight="1">
      <c r="A292" s="40"/>
      <c r="B292" s="46"/>
      <c r="C292" s="298" t="s">
        <v>935</v>
      </c>
      <c r="D292" s="299" t="s">
        <v>936</v>
      </c>
      <c r="E292" s="300" t="s">
        <v>112</v>
      </c>
      <c r="F292" s="301">
        <v>319.89999999999998</v>
      </c>
      <c r="G292" s="40"/>
      <c r="H292" s="46"/>
    </row>
    <row r="293" s="2" customFormat="1" ht="16.8" customHeight="1">
      <c r="A293" s="40"/>
      <c r="B293" s="46"/>
      <c r="C293" s="302" t="s">
        <v>935</v>
      </c>
      <c r="D293" s="302" t="s">
        <v>971</v>
      </c>
      <c r="E293" s="19" t="s">
        <v>19</v>
      </c>
      <c r="F293" s="303">
        <v>319.89999999999998</v>
      </c>
      <c r="G293" s="40"/>
      <c r="H293" s="46"/>
    </row>
    <row r="294" s="2" customFormat="1" ht="16.8" customHeight="1">
      <c r="A294" s="40"/>
      <c r="B294" s="46"/>
      <c r="C294" s="304" t="s">
        <v>1253</v>
      </c>
      <c r="D294" s="40"/>
      <c r="E294" s="40"/>
      <c r="F294" s="40"/>
      <c r="G294" s="40"/>
      <c r="H294" s="46"/>
    </row>
    <row r="295" s="2" customFormat="1" ht="16.8" customHeight="1">
      <c r="A295" s="40"/>
      <c r="B295" s="46"/>
      <c r="C295" s="302" t="s">
        <v>762</v>
      </c>
      <c r="D295" s="302" t="s">
        <v>1302</v>
      </c>
      <c r="E295" s="19" t="s">
        <v>112</v>
      </c>
      <c r="F295" s="303">
        <v>1721.9000000000001</v>
      </c>
      <c r="G295" s="40"/>
      <c r="H295" s="46"/>
    </row>
    <row r="296" s="2" customFormat="1" ht="16.8" customHeight="1">
      <c r="A296" s="40"/>
      <c r="B296" s="46"/>
      <c r="C296" s="302" t="s">
        <v>998</v>
      </c>
      <c r="D296" s="302" t="s">
        <v>1318</v>
      </c>
      <c r="E296" s="19" t="s">
        <v>112</v>
      </c>
      <c r="F296" s="303">
        <v>31.989999999999998</v>
      </c>
      <c r="G296" s="40"/>
      <c r="H296" s="46"/>
    </row>
    <row r="297" s="2" customFormat="1" ht="16.8" customHeight="1">
      <c r="A297" s="40"/>
      <c r="B297" s="46"/>
      <c r="C297" s="302" t="s">
        <v>803</v>
      </c>
      <c r="D297" s="302" t="s">
        <v>1319</v>
      </c>
      <c r="E297" s="19" t="s">
        <v>112</v>
      </c>
      <c r="F297" s="303">
        <v>366.495</v>
      </c>
      <c r="G297" s="40"/>
      <c r="H297" s="46"/>
    </row>
    <row r="298" s="2" customFormat="1" ht="16.8" customHeight="1">
      <c r="A298" s="40"/>
      <c r="B298" s="46"/>
      <c r="C298" s="302" t="s">
        <v>1005</v>
      </c>
      <c r="D298" s="302" t="s">
        <v>1320</v>
      </c>
      <c r="E298" s="19" t="s">
        <v>112</v>
      </c>
      <c r="F298" s="303">
        <v>319.89999999999998</v>
      </c>
      <c r="G298" s="40"/>
      <c r="H298" s="46"/>
    </row>
    <row r="299" s="2" customFormat="1" ht="16.8" customHeight="1">
      <c r="A299" s="40"/>
      <c r="B299" s="46"/>
      <c r="C299" s="302" t="s">
        <v>1008</v>
      </c>
      <c r="D299" s="302" t="s">
        <v>1321</v>
      </c>
      <c r="E299" s="19" t="s">
        <v>112</v>
      </c>
      <c r="F299" s="303">
        <v>31.989999999999998</v>
      </c>
      <c r="G299" s="40"/>
      <c r="H299" s="46"/>
    </row>
    <row r="300" s="2" customFormat="1" ht="16.8" customHeight="1">
      <c r="A300" s="40"/>
      <c r="B300" s="46"/>
      <c r="C300" s="302" t="s">
        <v>815</v>
      </c>
      <c r="D300" s="302" t="s">
        <v>1322</v>
      </c>
      <c r="E300" s="19" t="s">
        <v>112</v>
      </c>
      <c r="F300" s="303">
        <v>366.495</v>
      </c>
      <c r="G300" s="40"/>
      <c r="H300" s="46"/>
    </row>
    <row r="301" s="2" customFormat="1" ht="16.8" customHeight="1">
      <c r="A301" s="40"/>
      <c r="B301" s="46"/>
      <c r="C301" s="302" t="s">
        <v>1011</v>
      </c>
      <c r="D301" s="302" t="s">
        <v>1323</v>
      </c>
      <c r="E301" s="19" t="s">
        <v>112</v>
      </c>
      <c r="F301" s="303">
        <v>287.91000000000003</v>
      </c>
      <c r="G301" s="40"/>
      <c r="H301" s="46"/>
    </row>
    <row r="302" s="2" customFormat="1" ht="16.8" customHeight="1">
      <c r="A302" s="40"/>
      <c r="B302" s="46"/>
      <c r="C302" s="302" t="s">
        <v>1015</v>
      </c>
      <c r="D302" s="302" t="s">
        <v>1324</v>
      </c>
      <c r="E302" s="19" t="s">
        <v>112</v>
      </c>
      <c r="F302" s="303">
        <v>31.989999999999998</v>
      </c>
      <c r="G302" s="40"/>
      <c r="H302" s="46"/>
    </row>
    <row r="303" s="2" customFormat="1" ht="16.8" customHeight="1">
      <c r="A303" s="40"/>
      <c r="B303" s="46"/>
      <c r="C303" s="302" t="s">
        <v>1019</v>
      </c>
      <c r="D303" s="302" t="s">
        <v>1325</v>
      </c>
      <c r="E303" s="19" t="s">
        <v>112</v>
      </c>
      <c r="F303" s="303">
        <v>319.89999999999998</v>
      </c>
      <c r="G303" s="40"/>
      <c r="H303" s="46"/>
    </row>
    <row r="304" s="2" customFormat="1" ht="16.8" customHeight="1">
      <c r="A304" s="40"/>
      <c r="B304" s="46"/>
      <c r="C304" s="302" t="s">
        <v>829</v>
      </c>
      <c r="D304" s="302" t="s">
        <v>1309</v>
      </c>
      <c r="E304" s="19" t="s">
        <v>112</v>
      </c>
      <c r="F304" s="303">
        <v>732.99000000000001</v>
      </c>
      <c r="G304" s="40"/>
      <c r="H304" s="46"/>
    </row>
    <row r="305" s="2" customFormat="1" ht="16.8" customHeight="1">
      <c r="A305" s="40"/>
      <c r="B305" s="46"/>
      <c r="C305" s="302" t="s">
        <v>835</v>
      </c>
      <c r="D305" s="302" t="s">
        <v>1310</v>
      </c>
      <c r="E305" s="19" t="s">
        <v>112</v>
      </c>
      <c r="F305" s="303">
        <v>1721.9000000000001</v>
      </c>
      <c r="G305" s="40"/>
      <c r="H305" s="46"/>
    </row>
    <row r="306" s="2" customFormat="1" ht="16.8" customHeight="1">
      <c r="A306" s="40"/>
      <c r="B306" s="46"/>
      <c r="C306" s="302" t="s">
        <v>838</v>
      </c>
      <c r="D306" s="302" t="s">
        <v>1293</v>
      </c>
      <c r="E306" s="19" t="s">
        <v>112</v>
      </c>
      <c r="F306" s="303">
        <v>2004.54</v>
      </c>
      <c r="G306" s="40"/>
      <c r="H306" s="46"/>
    </row>
    <row r="307" s="2" customFormat="1" ht="16.8" customHeight="1">
      <c r="A307" s="40"/>
      <c r="B307" s="46"/>
      <c r="C307" s="298" t="s">
        <v>686</v>
      </c>
      <c r="D307" s="299" t="s">
        <v>687</v>
      </c>
      <c r="E307" s="300" t="s">
        <v>112</v>
      </c>
      <c r="F307" s="301">
        <v>1402</v>
      </c>
      <c r="G307" s="40"/>
      <c r="H307" s="46"/>
    </row>
    <row r="308" s="2" customFormat="1" ht="16.8" customHeight="1">
      <c r="A308" s="40"/>
      <c r="B308" s="46"/>
      <c r="C308" s="302" t="s">
        <v>686</v>
      </c>
      <c r="D308" s="302" t="s">
        <v>1004</v>
      </c>
      <c r="E308" s="19" t="s">
        <v>19</v>
      </c>
      <c r="F308" s="303">
        <v>1402</v>
      </c>
      <c r="G308" s="40"/>
      <c r="H308" s="46"/>
    </row>
    <row r="309" s="2" customFormat="1" ht="16.8" customHeight="1">
      <c r="A309" s="40"/>
      <c r="B309" s="46"/>
      <c r="C309" s="304" t="s">
        <v>1253</v>
      </c>
      <c r="D309" s="40"/>
      <c r="E309" s="40"/>
      <c r="F309" s="40"/>
      <c r="G309" s="40"/>
      <c r="H309" s="46"/>
    </row>
    <row r="310" s="2" customFormat="1" ht="16.8" customHeight="1">
      <c r="A310" s="40"/>
      <c r="B310" s="46"/>
      <c r="C310" s="302" t="s">
        <v>808</v>
      </c>
      <c r="D310" s="302" t="s">
        <v>1301</v>
      </c>
      <c r="E310" s="19" t="s">
        <v>112</v>
      </c>
      <c r="F310" s="303">
        <v>1402</v>
      </c>
      <c r="G310" s="40"/>
      <c r="H310" s="46"/>
    </row>
    <row r="311" s="2" customFormat="1" ht="16.8" customHeight="1">
      <c r="A311" s="40"/>
      <c r="B311" s="46"/>
      <c r="C311" s="302" t="s">
        <v>762</v>
      </c>
      <c r="D311" s="302" t="s">
        <v>1302</v>
      </c>
      <c r="E311" s="19" t="s">
        <v>112</v>
      </c>
      <c r="F311" s="303">
        <v>1721.9000000000001</v>
      </c>
      <c r="G311" s="40"/>
      <c r="H311" s="46"/>
    </row>
    <row r="312" s="2" customFormat="1" ht="16.8" customHeight="1">
      <c r="A312" s="40"/>
      <c r="B312" s="46"/>
      <c r="C312" s="302" t="s">
        <v>772</v>
      </c>
      <c r="D312" s="302" t="s">
        <v>1303</v>
      </c>
      <c r="E312" s="19" t="s">
        <v>112</v>
      </c>
      <c r="F312" s="303">
        <v>1402</v>
      </c>
      <c r="G312" s="40"/>
      <c r="H312" s="46"/>
    </row>
    <row r="313" s="2" customFormat="1" ht="16.8" customHeight="1">
      <c r="A313" s="40"/>
      <c r="B313" s="46"/>
      <c r="C313" s="302" t="s">
        <v>798</v>
      </c>
      <c r="D313" s="302" t="s">
        <v>1304</v>
      </c>
      <c r="E313" s="19" t="s">
        <v>112</v>
      </c>
      <c r="F313" s="303">
        <v>701</v>
      </c>
      <c r="G313" s="40"/>
      <c r="H313" s="46"/>
    </row>
    <row r="314" s="2" customFormat="1" ht="16.8" customHeight="1">
      <c r="A314" s="40"/>
      <c r="B314" s="46"/>
      <c r="C314" s="302" t="s">
        <v>803</v>
      </c>
      <c r="D314" s="302" t="s">
        <v>1319</v>
      </c>
      <c r="E314" s="19" t="s">
        <v>112</v>
      </c>
      <c r="F314" s="303">
        <v>366.495</v>
      </c>
      <c r="G314" s="40"/>
      <c r="H314" s="46"/>
    </row>
    <row r="315" s="2" customFormat="1" ht="16.8" customHeight="1">
      <c r="A315" s="40"/>
      <c r="B315" s="46"/>
      <c r="C315" s="302" t="s">
        <v>812</v>
      </c>
      <c r="D315" s="302" t="s">
        <v>1305</v>
      </c>
      <c r="E315" s="19" t="s">
        <v>112</v>
      </c>
      <c r="F315" s="303">
        <v>701</v>
      </c>
      <c r="G315" s="40"/>
      <c r="H315" s="46"/>
    </row>
    <row r="316" s="2" customFormat="1" ht="16.8" customHeight="1">
      <c r="A316" s="40"/>
      <c r="B316" s="46"/>
      <c r="C316" s="302" t="s">
        <v>815</v>
      </c>
      <c r="D316" s="302" t="s">
        <v>1322</v>
      </c>
      <c r="E316" s="19" t="s">
        <v>112</v>
      </c>
      <c r="F316" s="303">
        <v>366.495</v>
      </c>
      <c r="G316" s="40"/>
      <c r="H316" s="46"/>
    </row>
    <row r="317" s="2" customFormat="1" ht="16.8" customHeight="1">
      <c r="A317" s="40"/>
      <c r="B317" s="46"/>
      <c r="C317" s="302" t="s">
        <v>818</v>
      </c>
      <c r="D317" s="302" t="s">
        <v>1306</v>
      </c>
      <c r="E317" s="19" t="s">
        <v>112</v>
      </c>
      <c r="F317" s="303">
        <v>701</v>
      </c>
      <c r="G317" s="40"/>
      <c r="H317" s="46"/>
    </row>
    <row r="318" s="2" customFormat="1" ht="16.8" customHeight="1">
      <c r="A318" s="40"/>
      <c r="B318" s="46"/>
      <c r="C318" s="302" t="s">
        <v>822</v>
      </c>
      <c r="D318" s="302" t="s">
        <v>1307</v>
      </c>
      <c r="E318" s="19" t="s">
        <v>112</v>
      </c>
      <c r="F318" s="303">
        <v>701</v>
      </c>
      <c r="G318" s="40"/>
      <c r="H318" s="46"/>
    </row>
    <row r="319" s="2" customFormat="1" ht="16.8" customHeight="1">
      <c r="A319" s="40"/>
      <c r="B319" s="46"/>
      <c r="C319" s="302" t="s">
        <v>826</v>
      </c>
      <c r="D319" s="302" t="s">
        <v>1308</v>
      </c>
      <c r="E319" s="19" t="s">
        <v>112</v>
      </c>
      <c r="F319" s="303">
        <v>1402</v>
      </c>
      <c r="G319" s="40"/>
      <c r="H319" s="46"/>
    </row>
    <row r="320" s="2" customFormat="1" ht="16.8" customHeight="1">
      <c r="A320" s="40"/>
      <c r="B320" s="46"/>
      <c r="C320" s="302" t="s">
        <v>829</v>
      </c>
      <c r="D320" s="302" t="s">
        <v>1309</v>
      </c>
      <c r="E320" s="19" t="s">
        <v>112</v>
      </c>
      <c r="F320" s="303">
        <v>732.99000000000001</v>
      </c>
      <c r="G320" s="40"/>
      <c r="H320" s="46"/>
    </row>
    <row r="321" s="2" customFormat="1" ht="16.8" customHeight="1">
      <c r="A321" s="40"/>
      <c r="B321" s="46"/>
      <c r="C321" s="302" t="s">
        <v>835</v>
      </c>
      <c r="D321" s="302" t="s">
        <v>1310</v>
      </c>
      <c r="E321" s="19" t="s">
        <v>112</v>
      </c>
      <c r="F321" s="303">
        <v>1721.9000000000001</v>
      </c>
      <c r="G321" s="40"/>
      <c r="H321" s="46"/>
    </row>
    <row r="322" s="2" customFormat="1" ht="16.8" customHeight="1">
      <c r="A322" s="40"/>
      <c r="B322" s="46"/>
      <c r="C322" s="302" t="s">
        <v>838</v>
      </c>
      <c r="D322" s="302" t="s">
        <v>1293</v>
      </c>
      <c r="E322" s="19" t="s">
        <v>112</v>
      </c>
      <c r="F322" s="303">
        <v>2004.54</v>
      </c>
      <c r="G322" s="40"/>
      <c r="H322" s="46"/>
    </row>
    <row r="323" s="2" customFormat="1" ht="16.8" customHeight="1">
      <c r="A323" s="40"/>
      <c r="B323" s="46"/>
      <c r="C323" s="302" t="s">
        <v>859</v>
      </c>
      <c r="D323" s="302" t="s">
        <v>860</v>
      </c>
      <c r="E323" s="19" t="s">
        <v>112</v>
      </c>
      <c r="F323" s="303">
        <v>1402</v>
      </c>
      <c r="G323" s="40"/>
      <c r="H323" s="46"/>
    </row>
    <row r="324" s="2" customFormat="1" ht="16.8" customHeight="1">
      <c r="A324" s="40"/>
      <c r="B324" s="46"/>
      <c r="C324" s="302" t="s">
        <v>862</v>
      </c>
      <c r="D324" s="302" t="s">
        <v>1311</v>
      </c>
      <c r="E324" s="19" t="s">
        <v>320</v>
      </c>
      <c r="F324" s="303">
        <v>8420</v>
      </c>
      <c r="G324" s="40"/>
      <c r="H324" s="46"/>
    </row>
    <row r="325" s="2" customFormat="1" ht="26.4" customHeight="1">
      <c r="A325" s="40"/>
      <c r="B325" s="46"/>
      <c r="C325" s="297" t="s">
        <v>1326</v>
      </c>
      <c r="D325" s="297" t="s">
        <v>97</v>
      </c>
      <c r="E325" s="40"/>
      <c r="F325" s="40"/>
      <c r="G325" s="40"/>
      <c r="H325" s="46"/>
    </row>
    <row r="326" s="2" customFormat="1" ht="16.8" customHeight="1">
      <c r="A326" s="40"/>
      <c r="B326" s="46"/>
      <c r="C326" s="298" t="s">
        <v>694</v>
      </c>
      <c r="D326" s="299" t="s">
        <v>695</v>
      </c>
      <c r="E326" s="300" t="s">
        <v>123</v>
      </c>
      <c r="F326" s="301">
        <v>72.200000000000003</v>
      </c>
      <c r="G326" s="40"/>
      <c r="H326" s="46"/>
    </row>
    <row r="327" s="2" customFormat="1" ht="16.8" customHeight="1">
      <c r="A327" s="40"/>
      <c r="B327" s="46"/>
      <c r="C327" s="302" t="s">
        <v>694</v>
      </c>
      <c r="D327" s="302" t="s">
        <v>1110</v>
      </c>
      <c r="E327" s="19" t="s">
        <v>19</v>
      </c>
      <c r="F327" s="303">
        <v>72.200000000000003</v>
      </c>
      <c r="G327" s="40"/>
      <c r="H327" s="46"/>
    </row>
    <row r="328" s="2" customFormat="1" ht="16.8" customHeight="1">
      <c r="A328" s="40"/>
      <c r="B328" s="46"/>
      <c r="C328" s="304" t="s">
        <v>1253</v>
      </c>
      <c r="D328" s="40"/>
      <c r="E328" s="40"/>
      <c r="F328" s="40"/>
      <c r="G328" s="40"/>
      <c r="H328" s="46"/>
    </row>
    <row r="329" s="2" customFormat="1" ht="16.8" customHeight="1">
      <c r="A329" s="40"/>
      <c r="B329" s="46"/>
      <c r="C329" s="302" t="s">
        <v>786</v>
      </c>
      <c r="D329" s="302" t="s">
        <v>1286</v>
      </c>
      <c r="E329" s="19" t="s">
        <v>123</v>
      </c>
      <c r="F329" s="303">
        <v>72.200000000000003</v>
      </c>
      <c r="G329" s="40"/>
      <c r="H329" s="46"/>
    </row>
    <row r="330" s="2" customFormat="1" ht="16.8" customHeight="1">
      <c r="A330" s="40"/>
      <c r="B330" s="46"/>
      <c r="C330" s="302" t="s">
        <v>746</v>
      </c>
      <c r="D330" s="302" t="s">
        <v>1287</v>
      </c>
      <c r="E330" s="19" t="s">
        <v>123</v>
      </c>
      <c r="F330" s="303">
        <v>72.200000000000003</v>
      </c>
      <c r="G330" s="40"/>
      <c r="H330" s="46"/>
    </row>
    <row r="331" s="2" customFormat="1" ht="16.8" customHeight="1">
      <c r="A331" s="40"/>
      <c r="B331" s="46"/>
      <c r="C331" s="302" t="s">
        <v>757</v>
      </c>
      <c r="D331" s="302" t="s">
        <v>1288</v>
      </c>
      <c r="E331" s="19" t="s">
        <v>123</v>
      </c>
      <c r="F331" s="303">
        <v>100.7</v>
      </c>
      <c r="G331" s="40"/>
      <c r="H331" s="46"/>
    </row>
    <row r="332" s="2" customFormat="1" ht="16.8" customHeight="1">
      <c r="A332" s="40"/>
      <c r="B332" s="46"/>
      <c r="C332" s="298" t="s">
        <v>689</v>
      </c>
      <c r="D332" s="299" t="s">
        <v>690</v>
      </c>
      <c r="E332" s="300" t="s">
        <v>123</v>
      </c>
      <c r="F332" s="301">
        <v>185.5</v>
      </c>
      <c r="G332" s="40"/>
      <c r="H332" s="46"/>
    </row>
    <row r="333" s="2" customFormat="1" ht="16.8" customHeight="1">
      <c r="A333" s="40"/>
      <c r="B333" s="46"/>
      <c r="C333" s="302" t="s">
        <v>689</v>
      </c>
      <c r="D333" s="302" t="s">
        <v>1106</v>
      </c>
      <c r="E333" s="19" t="s">
        <v>19</v>
      </c>
      <c r="F333" s="303">
        <v>185.5</v>
      </c>
      <c r="G333" s="40"/>
      <c r="H333" s="46"/>
    </row>
    <row r="334" s="2" customFormat="1" ht="16.8" customHeight="1">
      <c r="A334" s="40"/>
      <c r="B334" s="46"/>
      <c r="C334" s="304" t="s">
        <v>1253</v>
      </c>
      <c r="D334" s="40"/>
      <c r="E334" s="40"/>
      <c r="F334" s="40"/>
      <c r="G334" s="40"/>
      <c r="H334" s="46"/>
    </row>
    <row r="335" s="2" customFormat="1" ht="16.8" customHeight="1">
      <c r="A335" s="40"/>
      <c r="B335" s="46"/>
      <c r="C335" s="302" t="s">
        <v>781</v>
      </c>
      <c r="D335" s="302" t="s">
        <v>1289</v>
      </c>
      <c r="E335" s="19" t="s">
        <v>270</v>
      </c>
      <c r="F335" s="303">
        <v>38.954999999999998</v>
      </c>
      <c r="G335" s="40"/>
      <c r="H335" s="46"/>
    </row>
    <row r="336" s="2" customFormat="1" ht="16.8" customHeight="1">
      <c r="A336" s="40"/>
      <c r="B336" s="46"/>
      <c r="C336" s="302" t="s">
        <v>717</v>
      </c>
      <c r="D336" s="302" t="s">
        <v>1290</v>
      </c>
      <c r="E336" s="19" t="s">
        <v>270</v>
      </c>
      <c r="F336" s="303">
        <v>38.954999999999998</v>
      </c>
      <c r="G336" s="40"/>
      <c r="H336" s="46"/>
    </row>
    <row r="337" s="2" customFormat="1" ht="16.8" customHeight="1">
      <c r="A337" s="40"/>
      <c r="B337" s="46"/>
      <c r="C337" s="302" t="s">
        <v>721</v>
      </c>
      <c r="D337" s="302" t="s">
        <v>1291</v>
      </c>
      <c r="E337" s="19" t="s">
        <v>112</v>
      </c>
      <c r="F337" s="303">
        <v>152.59999999999999</v>
      </c>
      <c r="G337" s="40"/>
      <c r="H337" s="46"/>
    </row>
    <row r="338" s="2" customFormat="1" ht="16.8" customHeight="1">
      <c r="A338" s="40"/>
      <c r="B338" s="46"/>
      <c r="C338" s="302" t="s">
        <v>728</v>
      </c>
      <c r="D338" s="302" t="s">
        <v>1292</v>
      </c>
      <c r="E338" s="19" t="s">
        <v>287</v>
      </c>
      <c r="F338" s="303">
        <v>5.4539999999999997</v>
      </c>
      <c r="G338" s="40"/>
      <c r="H338" s="46"/>
    </row>
    <row r="339" s="2" customFormat="1" ht="16.8" customHeight="1">
      <c r="A339" s="40"/>
      <c r="B339" s="46"/>
      <c r="C339" s="302" t="s">
        <v>1052</v>
      </c>
      <c r="D339" s="302" t="s">
        <v>1314</v>
      </c>
      <c r="E339" s="19" t="s">
        <v>112</v>
      </c>
      <c r="F339" s="303">
        <v>324.625</v>
      </c>
      <c r="G339" s="40"/>
      <c r="H339" s="46"/>
    </row>
    <row r="340" s="2" customFormat="1" ht="16.8" customHeight="1">
      <c r="A340" s="40"/>
      <c r="B340" s="46"/>
      <c r="C340" s="302" t="s">
        <v>958</v>
      </c>
      <c r="D340" s="302" t="s">
        <v>959</v>
      </c>
      <c r="E340" s="19" t="s">
        <v>123</v>
      </c>
      <c r="F340" s="303">
        <v>185.5</v>
      </c>
      <c r="G340" s="40"/>
      <c r="H340" s="46"/>
    </row>
    <row r="341" s="2" customFormat="1" ht="16.8" customHeight="1">
      <c r="A341" s="40"/>
      <c r="B341" s="46"/>
      <c r="C341" s="302" t="s">
        <v>991</v>
      </c>
      <c r="D341" s="302" t="s">
        <v>1327</v>
      </c>
      <c r="E341" s="19" t="s">
        <v>123</v>
      </c>
      <c r="F341" s="303">
        <v>185.5</v>
      </c>
      <c r="G341" s="40"/>
      <c r="H341" s="46"/>
    </row>
    <row r="342" s="2" customFormat="1" ht="16.8" customHeight="1">
      <c r="A342" s="40"/>
      <c r="B342" s="46"/>
      <c r="C342" s="302" t="s">
        <v>838</v>
      </c>
      <c r="D342" s="302" t="s">
        <v>1293</v>
      </c>
      <c r="E342" s="19" t="s">
        <v>112</v>
      </c>
      <c r="F342" s="303">
        <v>911.79999999999995</v>
      </c>
      <c r="G342" s="40"/>
      <c r="H342" s="46"/>
    </row>
    <row r="343" s="2" customFormat="1" ht="16.8" customHeight="1">
      <c r="A343" s="40"/>
      <c r="B343" s="46"/>
      <c r="C343" s="302" t="s">
        <v>843</v>
      </c>
      <c r="D343" s="302" t="s">
        <v>1294</v>
      </c>
      <c r="E343" s="19" t="s">
        <v>123</v>
      </c>
      <c r="F343" s="303">
        <v>742.79999999999995</v>
      </c>
      <c r="G343" s="40"/>
      <c r="H343" s="46"/>
    </row>
    <row r="344" s="2" customFormat="1" ht="16.8" customHeight="1">
      <c r="A344" s="40"/>
      <c r="B344" s="46"/>
      <c r="C344" s="302" t="s">
        <v>963</v>
      </c>
      <c r="D344" s="302" t="s">
        <v>964</v>
      </c>
      <c r="E344" s="19" t="s">
        <v>287</v>
      </c>
      <c r="F344" s="303">
        <v>15.582000000000001</v>
      </c>
      <c r="G344" s="40"/>
      <c r="H344" s="46"/>
    </row>
    <row r="345" s="2" customFormat="1" ht="16.8" customHeight="1">
      <c r="A345" s="40"/>
      <c r="B345" s="46"/>
      <c r="C345" s="298" t="s">
        <v>692</v>
      </c>
      <c r="D345" s="299" t="s">
        <v>693</v>
      </c>
      <c r="E345" s="300" t="s">
        <v>123</v>
      </c>
      <c r="F345" s="301">
        <v>185.80000000000001</v>
      </c>
      <c r="G345" s="40"/>
      <c r="H345" s="46"/>
    </row>
    <row r="346" s="2" customFormat="1" ht="16.8" customHeight="1">
      <c r="A346" s="40"/>
      <c r="B346" s="46"/>
      <c r="C346" s="302" t="s">
        <v>692</v>
      </c>
      <c r="D346" s="302" t="s">
        <v>1089</v>
      </c>
      <c r="E346" s="19" t="s">
        <v>19</v>
      </c>
      <c r="F346" s="303">
        <v>185.80000000000001</v>
      </c>
      <c r="G346" s="40"/>
      <c r="H346" s="46"/>
    </row>
    <row r="347" s="2" customFormat="1" ht="16.8" customHeight="1">
      <c r="A347" s="40"/>
      <c r="B347" s="46"/>
      <c r="C347" s="304" t="s">
        <v>1253</v>
      </c>
      <c r="D347" s="40"/>
      <c r="E347" s="40"/>
      <c r="F347" s="40"/>
      <c r="G347" s="40"/>
      <c r="H347" s="46"/>
    </row>
    <row r="348" s="2" customFormat="1" ht="16.8" customHeight="1">
      <c r="A348" s="40"/>
      <c r="B348" s="46"/>
      <c r="C348" s="302" t="s">
        <v>704</v>
      </c>
      <c r="D348" s="302" t="s">
        <v>1295</v>
      </c>
      <c r="E348" s="19" t="s">
        <v>270</v>
      </c>
      <c r="F348" s="303">
        <v>11.148</v>
      </c>
      <c r="G348" s="40"/>
      <c r="H348" s="46"/>
    </row>
    <row r="349" s="2" customFormat="1" ht="16.8" customHeight="1">
      <c r="A349" s="40"/>
      <c r="B349" s="46"/>
      <c r="C349" s="302" t="s">
        <v>274</v>
      </c>
      <c r="D349" s="302" t="s">
        <v>1296</v>
      </c>
      <c r="E349" s="19" t="s">
        <v>270</v>
      </c>
      <c r="F349" s="303">
        <v>11.148</v>
      </c>
      <c r="G349" s="40"/>
      <c r="H349" s="46"/>
    </row>
    <row r="350" s="2" customFormat="1" ht="16.8" customHeight="1">
      <c r="A350" s="40"/>
      <c r="B350" s="46"/>
      <c r="C350" s="302" t="s">
        <v>291</v>
      </c>
      <c r="D350" s="302" t="s">
        <v>1297</v>
      </c>
      <c r="E350" s="19" t="s">
        <v>270</v>
      </c>
      <c r="F350" s="303">
        <v>11.148</v>
      </c>
      <c r="G350" s="40"/>
      <c r="H350" s="46"/>
    </row>
    <row r="351" s="2" customFormat="1" ht="16.8" customHeight="1">
      <c r="A351" s="40"/>
      <c r="B351" s="46"/>
      <c r="C351" s="302" t="s">
        <v>791</v>
      </c>
      <c r="D351" s="302" t="s">
        <v>1298</v>
      </c>
      <c r="E351" s="19" t="s">
        <v>123</v>
      </c>
      <c r="F351" s="303">
        <v>23</v>
      </c>
      <c r="G351" s="40"/>
      <c r="H351" s="46"/>
    </row>
    <row r="352" s="2" customFormat="1" ht="16.8" customHeight="1">
      <c r="A352" s="40"/>
      <c r="B352" s="46"/>
      <c r="C352" s="302" t="s">
        <v>854</v>
      </c>
      <c r="D352" s="302" t="s">
        <v>1299</v>
      </c>
      <c r="E352" s="19" t="s">
        <v>123</v>
      </c>
      <c r="F352" s="303">
        <v>55.740000000000002</v>
      </c>
      <c r="G352" s="40"/>
      <c r="H352" s="46"/>
    </row>
    <row r="353" s="2" customFormat="1" ht="16.8" customHeight="1">
      <c r="A353" s="40"/>
      <c r="B353" s="46"/>
      <c r="C353" s="298" t="s">
        <v>698</v>
      </c>
      <c r="D353" s="299" t="s">
        <v>699</v>
      </c>
      <c r="E353" s="300" t="s">
        <v>320</v>
      </c>
      <c r="F353" s="301">
        <v>19</v>
      </c>
      <c r="G353" s="40"/>
      <c r="H353" s="46"/>
    </row>
    <row r="354" s="2" customFormat="1" ht="16.8" customHeight="1">
      <c r="A354" s="40"/>
      <c r="B354" s="46"/>
      <c r="C354" s="302" t="s">
        <v>698</v>
      </c>
      <c r="D354" s="302" t="s">
        <v>1109</v>
      </c>
      <c r="E354" s="19" t="s">
        <v>19</v>
      </c>
      <c r="F354" s="303">
        <v>19</v>
      </c>
      <c r="G354" s="40"/>
      <c r="H354" s="46"/>
    </row>
    <row r="355" s="2" customFormat="1" ht="16.8" customHeight="1">
      <c r="A355" s="40"/>
      <c r="B355" s="46"/>
      <c r="C355" s="304" t="s">
        <v>1253</v>
      </c>
      <c r="D355" s="40"/>
      <c r="E355" s="40"/>
      <c r="F355" s="40"/>
      <c r="G355" s="40"/>
      <c r="H355" s="46"/>
    </row>
    <row r="356" s="2" customFormat="1" ht="16.8" customHeight="1">
      <c r="A356" s="40"/>
      <c r="B356" s="46"/>
      <c r="C356" s="302" t="s">
        <v>786</v>
      </c>
      <c r="D356" s="302" t="s">
        <v>1286</v>
      </c>
      <c r="E356" s="19" t="s">
        <v>123</v>
      </c>
      <c r="F356" s="303">
        <v>72.200000000000003</v>
      </c>
      <c r="G356" s="40"/>
      <c r="H356" s="46"/>
    </row>
    <row r="357" s="2" customFormat="1" ht="16.8" customHeight="1">
      <c r="A357" s="40"/>
      <c r="B357" s="46"/>
      <c r="C357" s="302" t="s">
        <v>721</v>
      </c>
      <c r="D357" s="302" t="s">
        <v>1291</v>
      </c>
      <c r="E357" s="19" t="s">
        <v>112</v>
      </c>
      <c r="F357" s="303">
        <v>152.59999999999999</v>
      </c>
      <c r="G357" s="40"/>
      <c r="H357" s="46"/>
    </row>
    <row r="358" s="2" customFormat="1" ht="16.8" customHeight="1">
      <c r="A358" s="40"/>
      <c r="B358" s="46"/>
      <c r="C358" s="302" t="s">
        <v>753</v>
      </c>
      <c r="D358" s="302" t="s">
        <v>1300</v>
      </c>
      <c r="E358" s="19" t="s">
        <v>112</v>
      </c>
      <c r="F358" s="303">
        <v>3.9900000000000002</v>
      </c>
      <c r="G358" s="40"/>
      <c r="H358" s="46"/>
    </row>
    <row r="359" s="2" customFormat="1" ht="16.8" customHeight="1">
      <c r="A359" s="40"/>
      <c r="B359" s="46"/>
      <c r="C359" s="302" t="s">
        <v>757</v>
      </c>
      <c r="D359" s="302" t="s">
        <v>1288</v>
      </c>
      <c r="E359" s="19" t="s">
        <v>123</v>
      </c>
      <c r="F359" s="303">
        <v>100.7</v>
      </c>
      <c r="G359" s="40"/>
      <c r="H359" s="46"/>
    </row>
    <row r="360" s="2" customFormat="1" ht="16.8" customHeight="1">
      <c r="A360" s="40"/>
      <c r="B360" s="46"/>
      <c r="C360" s="298" t="s">
        <v>696</v>
      </c>
      <c r="D360" s="299" t="s">
        <v>697</v>
      </c>
      <c r="E360" s="300" t="s">
        <v>320</v>
      </c>
      <c r="F360" s="301">
        <v>46</v>
      </c>
      <c r="G360" s="40"/>
      <c r="H360" s="46"/>
    </row>
    <row r="361" s="2" customFormat="1" ht="16.8" customHeight="1">
      <c r="A361" s="40"/>
      <c r="B361" s="46"/>
      <c r="C361" s="302" t="s">
        <v>696</v>
      </c>
      <c r="D361" s="302" t="s">
        <v>1111</v>
      </c>
      <c r="E361" s="19" t="s">
        <v>19</v>
      </c>
      <c r="F361" s="303">
        <v>46</v>
      </c>
      <c r="G361" s="40"/>
      <c r="H361" s="46"/>
    </row>
    <row r="362" s="2" customFormat="1" ht="16.8" customHeight="1">
      <c r="A362" s="40"/>
      <c r="B362" s="46"/>
      <c r="C362" s="304" t="s">
        <v>1253</v>
      </c>
      <c r="D362" s="40"/>
      <c r="E362" s="40"/>
      <c r="F362" s="40"/>
      <c r="G362" s="40"/>
      <c r="H362" s="46"/>
    </row>
    <row r="363" s="2" customFormat="1" ht="16.8" customHeight="1">
      <c r="A363" s="40"/>
      <c r="B363" s="46"/>
      <c r="C363" s="302" t="s">
        <v>791</v>
      </c>
      <c r="D363" s="302" t="s">
        <v>1298</v>
      </c>
      <c r="E363" s="19" t="s">
        <v>123</v>
      </c>
      <c r="F363" s="303">
        <v>23</v>
      </c>
      <c r="G363" s="40"/>
      <c r="H363" s="46"/>
    </row>
    <row r="364" s="2" customFormat="1" ht="16.8" customHeight="1">
      <c r="A364" s="40"/>
      <c r="B364" s="46"/>
      <c r="C364" s="302" t="s">
        <v>737</v>
      </c>
      <c r="D364" s="302" t="s">
        <v>738</v>
      </c>
      <c r="E364" s="19" t="s">
        <v>320</v>
      </c>
      <c r="F364" s="303">
        <v>46</v>
      </c>
      <c r="G364" s="40"/>
      <c r="H364" s="46"/>
    </row>
    <row r="365" s="2" customFormat="1" ht="16.8" customHeight="1">
      <c r="A365" s="40"/>
      <c r="B365" s="46"/>
      <c r="C365" s="302" t="s">
        <v>740</v>
      </c>
      <c r="D365" s="302" t="s">
        <v>741</v>
      </c>
      <c r="E365" s="19" t="s">
        <v>123</v>
      </c>
      <c r="F365" s="303">
        <v>27.600000000000001</v>
      </c>
      <c r="G365" s="40"/>
      <c r="H365" s="46"/>
    </row>
    <row r="366" s="2" customFormat="1" ht="16.8" customHeight="1">
      <c r="A366" s="40"/>
      <c r="B366" s="46"/>
      <c r="C366" s="298" t="s">
        <v>932</v>
      </c>
      <c r="D366" s="299" t="s">
        <v>933</v>
      </c>
      <c r="E366" s="300" t="s">
        <v>112</v>
      </c>
      <c r="F366" s="301">
        <v>324.625</v>
      </c>
      <c r="G366" s="40"/>
      <c r="H366" s="46"/>
    </row>
    <row r="367" s="2" customFormat="1" ht="16.8" customHeight="1">
      <c r="A367" s="40"/>
      <c r="B367" s="46"/>
      <c r="C367" s="302" t="s">
        <v>19</v>
      </c>
      <c r="D367" s="302" t="s">
        <v>1126</v>
      </c>
      <c r="E367" s="19" t="s">
        <v>19</v>
      </c>
      <c r="F367" s="303">
        <v>324.625</v>
      </c>
      <c r="G367" s="40"/>
      <c r="H367" s="46"/>
    </row>
    <row r="368" s="2" customFormat="1" ht="16.8" customHeight="1">
      <c r="A368" s="40"/>
      <c r="B368" s="46"/>
      <c r="C368" s="302" t="s">
        <v>932</v>
      </c>
      <c r="D368" s="302" t="s">
        <v>204</v>
      </c>
      <c r="E368" s="19" t="s">
        <v>19</v>
      </c>
      <c r="F368" s="303">
        <v>324.625</v>
      </c>
      <c r="G368" s="40"/>
      <c r="H368" s="46"/>
    </row>
    <row r="369" s="2" customFormat="1" ht="16.8" customHeight="1">
      <c r="A369" s="40"/>
      <c r="B369" s="46"/>
      <c r="C369" s="304" t="s">
        <v>1253</v>
      </c>
      <c r="D369" s="40"/>
      <c r="E369" s="40"/>
      <c r="F369" s="40"/>
      <c r="G369" s="40"/>
      <c r="H369" s="46"/>
    </row>
    <row r="370" s="2" customFormat="1" ht="16.8" customHeight="1">
      <c r="A370" s="40"/>
      <c r="B370" s="46"/>
      <c r="C370" s="302" t="s">
        <v>1052</v>
      </c>
      <c r="D370" s="302" t="s">
        <v>1314</v>
      </c>
      <c r="E370" s="19" t="s">
        <v>112</v>
      </c>
      <c r="F370" s="303">
        <v>324.625</v>
      </c>
      <c r="G370" s="40"/>
      <c r="H370" s="46"/>
    </row>
    <row r="371" s="2" customFormat="1" ht="16.8" customHeight="1">
      <c r="A371" s="40"/>
      <c r="B371" s="46"/>
      <c r="C371" s="302" t="s">
        <v>1058</v>
      </c>
      <c r="D371" s="302" t="s">
        <v>1315</v>
      </c>
      <c r="E371" s="19" t="s">
        <v>112</v>
      </c>
      <c r="F371" s="303">
        <v>324.625</v>
      </c>
      <c r="G371" s="40"/>
      <c r="H371" s="46"/>
    </row>
    <row r="372" s="2" customFormat="1" ht="16.8" customHeight="1">
      <c r="A372" s="40"/>
      <c r="B372" s="46"/>
      <c r="C372" s="302" t="s">
        <v>1066</v>
      </c>
      <c r="D372" s="302" t="s">
        <v>1316</v>
      </c>
      <c r="E372" s="19" t="s">
        <v>112</v>
      </c>
      <c r="F372" s="303">
        <v>324.625</v>
      </c>
      <c r="G372" s="40"/>
      <c r="H372" s="46"/>
    </row>
    <row r="373" s="2" customFormat="1" ht="16.8" customHeight="1">
      <c r="A373" s="40"/>
      <c r="B373" s="46"/>
      <c r="C373" s="302" t="s">
        <v>1074</v>
      </c>
      <c r="D373" s="302" t="s">
        <v>1317</v>
      </c>
      <c r="E373" s="19" t="s">
        <v>112</v>
      </c>
      <c r="F373" s="303">
        <v>324.625</v>
      </c>
      <c r="G373" s="40"/>
      <c r="H373" s="46"/>
    </row>
    <row r="374" s="2" customFormat="1" ht="16.8" customHeight="1">
      <c r="A374" s="40"/>
      <c r="B374" s="46"/>
      <c r="C374" s="302" t="s">
        <v>1078</v>
      </c>
      <c r="D374" s="302" t="s">
        <v>1079</v>
      </c>
      <c r="E374" s="19" t="s">
        <v>314</v>
      </c>
      <c r="F374" s="303">
        <v>619.85199999999998</v>
      </c>
      <c r="G374" s="40"/>
      <c r="H374" s="46"/>
    </row>
    <row r="375" s="2" customFormat="1" ht="16.8" customHeight="1">
      <c r="A375" s="40"/>
      <c r="B375" s="46"/>
      <c r="C375" s="302" t="s">
        <v>1061</v>
      </c>
      <c r="D375" s="302" t="s">
        <v>1062</v>
      </c>
      <c r="E375" s="19" t="s">
        <v>314</v>
      </c>
      <c r="F375" s="303">
        <v>89.491</v>
      </c>
      <c r="G375" s="40"/>
      <c r="H375" s="46"/>
    </row>
    <row r="376" s="2" customFormat="1" ht="16.8" customHeight="1">
      <c r="A376" s="40"/>
      <c r="B376" s="46"/>
      <c r="C376" s="302" t="s">
        <v>1069</v>
      </c>
      <c r="D376" s="302" t="s">
        <v>1070</v>
      </c>
      <c r="E376" s="19" t="s">
        <v>314</v>
      </c>
      <c r="F376" s="303">
        <v>66.224000000000004</v>
      </c>
      <c r="G376" s="40"/>
      <c r="H376" s="46"/>
    </row>
    <row r="377" s="2" customFormat="1" ht="16.8" customHeight="1">
      <c r="A377" s="40"/>
      <c r="B377" s="46"/>
      <c r="C377" s="298" t="s">
        <v>686</v>
      </c>
      <c r="D377" s="299" t="s">
        <v>687</v>
      </c>
      <c r="E377" s="300" t="s">
        <v>112</v>
      </c>
      <c r="F377" s="301">
        <v>633.54999999999995</v>
      </c>
      <c r="G377" s="40"/>
      <c r="H377" s="46"/>
    </row>
    <row r="378" s="2" customFormat="1" ht="16.8" customHeight="1">
      <c r="A378" s="40"/>
      <c r="B378" s="46"/>
      <c r="C378" s="302" t="s">
        <v>686</v>
      </c>
      <c r="D378" s="302" t="s">
        <v>1113</v>
      </c>
      <c r="E378" s="19" t="s">
        <v>19</v>
      </c>
      <c r="F378" s="303">
        <v>633.54999999999995</v>
      </c>
      <c r="G378" s="40"/>
      <c r="H378" s="46"/>
    </row>
    <row r="379" s="2" customFormat="1" ht="16.8" customHeight="1">
      <c r="A379" s="40"/>
      <c r="B379" s="46"/>
      <c r="C379" s="304" t="s">
        <v>1253</v>
      </c>
      <c r="D379" s="40"/>
      <c r="E379" s="40"/>
      <c r="F379" s="40"/>
      <c r="G379" s="40"/>
      <c r="H379" s="46"/>
    </row>
    <row r="380" s="2" customFormat="1" ht="16.8" customHeight="1">
      <c r="A380" s="40"/>
      <c r="B380" s="46"/>
      <c r="C380" s="302" t="s">
        <v>808</v>
      </c>
      <c r="D380" s="302" t="s">
        <v>1301</v>
      </c>
      <c r="E380" s="19" t="s">
        <v>112</v>
      </c>
      <c r="F380" s="303">
        <v>633.54999999999995</v>
      </c>
      <c r="G380" s="40"/>
      <c r="H380" s="46"/>
    </row>
    <row r="381" s="2" customFormat="1" ht="16.8" customHeight="1">
      <c r="A381" s="40"/>
      <c r="B381" s="46"/>
      <c r="C381" s="302" t="s">
        <v>762</v>
      </c>
      <c r="D381" s="302" t="s">
        <v>1302</v>
      </c>
      <c r="E381" s="19" t="s">
        <v>112</v>
      </c>
      <c r="F381" s="303">
        <v>633.54999999999995</v>
      </c>
      <c r="G381" s="40"/>
      <c r="H381" s="46"/>
    </row>
    <row r="382" s="2" customFormat="1" ht="16.8" customHeight="1">
      <c r="A382" s="40"/>
      <c r="B382" s="46"/>
      <c r="C382" s="302" t="s">
        <v>772</v>
      </c>
      <c r="D382" s="302" t="s">
        <v>1303</v>
      </c>
      <c r="E382" s="19" t="s">
        <v>112</v>
      </c>
      <c r="F382" s="303">
        <v>633.54999999999995</v>
      </c>
      <c r="G382" s="40"/>
      <c r="H382" s="46"/>
    </row>
    <row r="383" s="2" customFormat="1" ht="16.8" customHeight="1">
      <c r="A383" s="40"/>
      <c r="B383" s="46"/>
      <c r="C383" s="302" t="s">
        <v>798</v>
      </c>
      <c r="D383" s="302" t="s">
        <v>1304</v>
      </c>
      <c r="E383" s="19" t="s">
        <v>112</v>
      </c>
      <c r="F383" s="303">
        <v>316.77499999999998</v>
      </c>
      <c r="G383" s="40"/>
      <c r="H383" s="46"/>
    </row>
    <row r="384" s="2" customFormat="1" ht="16.8" customHeight="1">
      <c r="A384" s="40"/>
      <c r="B384" s="46"/>
      <c r="C384" s="302" t="s">
        <v>812</v>
      </c>
      <c r="D384" s="302" t="s">
        <v>1305</v>
      </c>
      <c r="E384" s="19" t="s">
        <v>112</v>
      </c>
      <c r="F384" s="303">
        <v>316.77499999999998</v>
      </c>
      <c r="G384" s="40"/>
      <c r="H384" s="46"/>
    </row>
    <row r="385" s="2" customFormat="1" ht="16.8" customHeight="1">
      <c r="A385" s="40"/>
      <c r="B385" s="46"/>
      <c r="C385" s="302" t="s">
        <v>818</v>
      </c>
      <c r="D385" s="302" t="s">
        <v>1306</v>
      </c>
      <c r="E385" s="19" t="s">
        <v>112</v>
      </c>
      <c r="F385" s="303">
        <v>316.77499999999998</v>
      </c>
      <c r="G385" s="40"/>
      <c r="H385" s="46"/>
    </row>
    <row r="386" s="2" customFormat="1" ht="16.8" customHeight="1">
      <c r="A386" s="40"/>
      <c r="B386" s="46"/>
      <c r="C386" s="302" t="s">
        <v>822</v>
      </c>
      <c r="D386" s="302" t="s">
        <v>1307</v>
      </c>
      <c r="E386" s="19" t="s">
        <v>112</v>
      </c>
      <c r="F386" s="303">
        <v>316.77499999999998</v>
      </c>
      <c r="G386" s="40"/>
      <c r="H386" s="46"/>
    </row>
    <row r="387" s="2" customFormat="1" ht="16.8" customHeight="1">
      <c r="A387" s="40"/>
      <c r="B387" s="46"/>
      <c r="C387" s="302" t="s">
        <v>826</v>
      </c>
      <c r="D387" s="302" t="s">
        <v>1308</v>
      </c>
      <c r="E387" s="19" t="s">
        <v>112</v>
      </c>
      <c r="F387" s="303">
        <v>633.54999999999995</v>
      </c>
      <c r="G387" s="40"/>
      <c r="H387" s="46"/>
    </row>
    <row r="388" s="2" customFormat="1" ht="16.8" customHeight="1">
      <c r="A388" s="40"/>
      <c r="B388" s="46"/>
      <c r="C388" s="302" t="s">
        <v>829</v>
      </c>
      <c r="D388" s="302" t="s">
        <v>1309</v>
      </c>
      <c r="E388" s="19" t="s">
        <v>112</v>
      </c>
      <c r="F388" s="303">
        <v>316.77499999999998</v>
      </c>
      <c r="G388" s="40"/>
      <c r="H388" s="46"/>
    </row>
    <row r="389" s="2" customFormat="1" ht="16.8" customHeight="1">
      <c r="A389" s="40"/>
      <c r="B389" s="46"/>
      <c r="C389" s="302" t="s">
        <v>835</v>
      </c>
      <c r="D389" s="302" t="s">
        <v>1310</v>
      </c>
      <c r="E389" s="19" t="s">
        <v>112</v>
      </c>
      <c r="F389" s="303">
        <v>633.54999999999995</v>
      </c>
      <c r="G389" s="40"/>
      <c r="H389" s="46"/>
    </row>
    <row r="390" s="2" customFormat="1" ht="16.8" customHeight="1">
      <c r="A390" s="40"/>
      <c r="B390" s="46"/>
      <c r="C390" s="302" t="s">
        <v>838</v>
      </c>
      <c r="D390" s="302" t="s">
        <v>1293</v>
      </c>
      <c r="E390" s="19" t="s">
        <v>112</v>
      </c>
      <c r="F390" s="303">
        <v>911.79999999999995</v>
      </c>
      <c r="G390" s="40"/>
      <c r="H390" s="46"/>
    </row>
    <row r="391" s="2" customFormat="1" ht="16.8" customHeight="1">
      <c r="A391" s="40"/>
      <c r="B391" s="46"/>
      <c r="C391" s="302" t="s">
        <v>859</v>
      </c>
      <c r="D391" s="302" t="s">
        <v>860</v>
      </c>
      <c r="E391" s="19" t="s">
        <v>112</v>
      </c>
      <c r="F391" s="303">
        <v>633.54999999999995</v>
      </c>
      <c r="G391" s="40"/>
      <c r="H391" s="46"/>
    </row>
    <row r="392" s="2" customFormat="1" ht="16.8" customHeight="1">
      <c r="A392" s="40"/>
      <c r="B392" s="46"/>
      <c r="C392" s="302" t="s">
        <v>862</v>
      </c>
      <c r="D392" s="302" t="s">
        <v>1311</v>
      </c>
      <c r="E392" s="19" t="s">
        <v>320</v>
      </c>
      <c r="F392" s="303">
        <v>3750</v>
      </c>
      <c r="G392" s="40"/>
      <c r="H392" s="46"/>
    </row>
    <row r="393" s="2" customFormat="1" ht="26.4" customHeight="1">
      <c r="A393" s="40"/>
      <c r="B393" s="46"/>
      <c r="C393" s="297" t="s">
        <v>1328</v>
      </c>
      <c r="D393" s="297" t="s">
        <v>100</v>
      </c>
      <c r="E393" s="40"/>
      <c r="F393" s="40"/>
      <c r="G393" s="40"/>
      <c r="H393" s="46"/>
    </row>
    <row r="394" s="2" customFormat="1" ht="16.8" customHeight="1">
      <c r="A394" s="40"/>
      <c r="B394" s="46"/>
      <c r="C394" s="298" t="s">
        <v>694</v>
      </c>
      <c r="D394" s="299" t="s">
        <v>695</v>
      </c>
      <c r="E394" s="300" t="s">
        <v>123</v>
      </c>
      <c r="F394" s="301">
        <v>56</v>
      </c>
      <c r="G394" s="40"/>
      <c r="H394" s="46"/>
    </row>
    <row r="395" s="2" customFormat="1" ht="16.8" customHeight="1">
      <c r="A395" s="40"/>
      <c r="B395" s="46"/>
      <c r="C395" s="302" t="s">
        <v>694</v>
      </c>
      <c r="D395" s="302" t="s">
        <v>1156</v>
      </c>
      <c r="E395" s="19" t="s">
        <v>19</v>
      </c>
      <c r="F395" s="303">
        <v>56</v>
      </c>
      <c r="G395" s="40"/>
      <c r="H395" s="46"/>
    </row>
    <row r="396" s="2" customFormat="1" ht="16.8" customHeight="1">
      <c r="A396" s="40"/>
      <c r="B396" s="46"/>
      <c r="C396" s="304" t="s">
        <v>1253</v>
      </c>
      <c r="D396" s="40"/>
      <c r="E396" s="40"/>
      <c r="F396" s="40"/>
      <c r="G396" s="40"/>
      <c r="H396" s="46"/>
    </row>
    <row r="397" s="2" customFormat="1" ht="16.8" customHeight="1">
      <c r="A397" s="40"/>
      <c r="B397" s="46"/>
      <c r="C397" s="302" t="s">
        <v>786</v>
      </c>
      <c r="D397" s="302" t="s">
        <v>1286</v>
      </c>
      <c r="E397" s="19" t="s">
        <v>123</v>
      </c>
      <c r="F397" s="303">
        <v>56</v>
      </c>
      <c r="G397" s="40"/>
      <c r="H397" s="46"/>
    </row>
    <row r="398" s="2" customFormat="1" ht="16.8" customHeight="1">
      <c r="A398" s="40"/>
      <c r="B398" s="46"/>
      <c r="C398" s="302" t="s">
        <v>746</v>
      </c>
      <c r="D398" s="302" t="s">
        <v>1287</v>
      </c>
      <c r="E398" s="19" t="s">
        <v>123</v>
      </c>
      <c r="F398" s="303">
        <v>56</v>
      </c>
      <c r="G398" s="40"/>
      <c r="H398" s="46"/>
    </row>
    <row r="399" s="2" customFormat="1" ht="16.8" customHeight="1">
      <c r="A399" s="40"/>
      <c r="B399" s="46"/>
      <c r="C399" s="302" t="s">
        <v>757</v>
      </c>
      <c r="D399" s="302" t="s">
        <v>1288</v>
      </c>
      <c r="E399" s="19" t="s">
        <v>123</v>
      </c>
      <c r="F399" s="303">
        <v>80</v>
      </c>
      <c r="G399" s="40"/>
      <c r="H399" s="46"/>
    </row>
    <row r="400" s="2" customFormat="1" ht="16.8" customHeight="1">
      <c r="A400" s="40"/>
      <c r="B400" s="46"/>
      <c r="C400" s="298" t="s">
        <v>689</v>
      </c>
      <c r="D400" s="299" t="s">
        <v>690</v>
      </c>
      <c r="E400" s="300" t="s">
        <v>123</v>
      </c>
      <c r="F400" s="301">
        <v>159.40000000000001</v>
      </c>
      <c r="G400" s="40"/>
      <c r="H400" s="46"/>
    </row>
    <row r="401" s="2" customFormat="1" ht="16.8" customHeight="1">
      <c r="A401" s="40"/>
      <c r="B401" s="46"/>
      <c r="C401" s="302" t="s">
        <v>689</v>
      </c>
      <c r="D401" s="302" t="s">
        <v>1153</v>
      </c>
      <c r="E401" s="19" t="s">
        <v>19</v>
      </c>
      <c r="F401" s="303">
        <v>159.40000000000001</v>
      </c>
      <c r="G401" s="40"/>
      <c r="H401" s="46"/>
    </row>
    <row r="402" s="2" customFormat="1" ht="16.8" customHeight="1">
      <c r="A402" s="40"/>
      <c r="B402" s="46"/>
      <c r="C402" s="304" t="s">
        <v>1253</v>
      </c>
      <c r="D402" s="40"/>
      <c r="E402" s="40"/>
      <c r="F402" s="40"/>
      <c r="G402" s="40"/>
      <c r="H402" s="46"/>
    </row>
    <row r="403" s="2" customFormat="1" ht="16.8" customHeight="1">
      <c r="A403" s="40"/>
      <c r="B403" s="46"/>
      <c r="C403" s="302" t="s">
        <v>781</v>
      </c>
      <c r="D403" s="302" t="s">
        <v>1289</v>
      </c>
      <c r="E403" s="19" t="s">
        <v>270</v>
      </c>
      <c r="F403" s="303">
        <v>33.473999999999997</v>
      </c>
      <c r="G403" s="40"/>
      <c r="H403" s="46"/>
    </row>
    <row r="404" s="2" customFormat="1" ht="16.8" customHeight="1">
      <c r="A404" s="40"/>
      <c r="B404" s="46"/>
      <c r="C404" s="302" t="s">
        <v>717</v>
      </c>
      <c r="D404" s="302" t="s">
        <v>1290</v>
      </c>
      <c r="E404" s="19" t="s">
        <v>270</v>
      </c>
      <c r="F404" s="303">
        <v>33.473999999999997</v>
      </c>
      <c r="G404" s="40"/>
      <c r="H404" s="46"/>
    </row>
    <row r="405" s="2" customFormat="1" ht="16.8" customHeight="1">
      <c r="A405" s="40"/>
      <c r="B405" s="46"/>
      <c r="C405" s="302" t="s">
        <v>721</v>
      </c>
      <c r="D405" s="302" t="s">
        <v>1291</v>
      </c>
      <c r="E405" s="19" t="s">
        <v>112</v>
      </c>
      <c r="F405" s="303">
        <v>131.09</v>
      </c>
      <c r="G405" s="40"/>
      <c r="H405" s="46"/>
    </row>
    <row r="406" s="2" customFormat="1" ht="16.8" customHeight="1">
      <c r="A406" s="40"/>
      <c r="B406" s="46"/>
      <c r="C406" s="302" t="s">
        <v>728</v>
      </c>
      <c r="D406" s="302" t="s">
        <v>1292</v>
      </c>
      <c r="E406" s="19" t="s">
        <v>287</v>
      </c>
      <c r="F406" s="303">
        <v>4.6859999999999999</v>
      </c>
      <c r="G406" s="40"/>
      <c r="H406" s="46"/>
    </row>
    <row r="407" s="2" customFormat="1" ht="16.8" customHeight="1">
      <c r="A407" s="40"/>
      <c r="B407" s="46"/>
      <c r="C407" s="302" t="s">
        <v>1052</v>
      </c>
      <c r="D407" s="302" t="s">
        <v>1314</v>
      </c>
      <c r="E407" s="19" t="s">
        <v>112</v>
      </c>
      <c r="F407" s="303">
        <v>278.94999999999999</v>
      </c>
      <c r="G407" s="40"/>
      <c r="H407" s="46"/>
    </row>
    <row r="408" s="2" customFormat="1" ht="16.8" customHeight="1">
      <c r="A408" s="40"/>
      <c r="B408" s="46"/>
      <c r="C408" s="302" t="s">
        <v>958</v>
      </c>
      <c r="D408" s="302" t="s">
        <v>959</v>
      </c>
      <c r="E408" s="19" t="s">
        <v>123</v>
      </c>
      <c r="F408" s="303">
        <v>159.40000000000001</v>
      </c>
      <c r="G408" s="40"/>
      <c r="H408" s="46"/>
    </row>
    <row r="409" s="2" customFormat="1" ht="16.8" customHeight="1">
      <c r="A409" s="40"/>
      <c r="B409" s="46"/>
      <c r="C409" s="302" t="s">
        <v>991</v>
      </c>
      <c r="D409" s="302" t="s">
        <v>1327</v>
      </c>
      <c r="E409" s="19" t="s">
        <v>123</v>
      </c>
      <c r="F409" s="303">
        <v>159.40000000000001</v>
      </c>
      <c r="G409" s="40"/>
      <c r="H409" s="46"/>
    </row>
    <row r="410" s="2" customFormat="1" ht="16.8" customHeight="1">
      <c r="A410" s="40"/>
      <c r="B410" s="46"/>
      <c r="C410" s="302" t="s">
        <v>838</v>
      </c>
      <c r="D410" s="302" t="s">
        <v>1293</v>
      </c>
      <c r="E410" s="19" t="s">
        <v>112</v>
      </c>
      <c r="F410" s="303">
        <v>750.39999999999998</v>
      </c>
      <c r="G410" s="40"/>
      <c r="H410" s="46"/>
    </row>
    <row r="411" s="2" customFormat="1" ht="16.8" customHeight="1">
      <c r="A411" s="40"/>
      <c r="B411" s="46"/>
      <c r="C411" s="302" t="s">
        <v>843</v>
      </c>
      <c r="D411" s="302" t="s">
        <v>1294</v>
      </c>
      <c r="E411" s="19" t="s">
        <v>123</v>
      </c>
      <c r="F411" s="303">
        <v>637.20000000000005</v>
      </c>
      <c r="G411" s="40"/>
      <c r="H411" s="46"/>
    </row>
    <row r="412" s="2" customFormat="1" ht="16.8" customHeight="1">
      <c r="A412" s="40"/>
      <c r="B412" s="46"/>
      <c r="C412" s="302" t="s">
        <v>963</v>
      </c>
      <c r="D412" s="302" t="s">
        <v>964</v>
      </c>
      <c r="E412" s="19" t="s">
        <v>287</v>
      </c>
      <c r="F412" s="303">
        <v>13.390000000000001</v>
      </c>
      <c r="G412" s="40"/>
      <c r="H412" s="46"/>
    </row>
    <row r="413" s="2" customFormat="1" ht="16.8" customHeight="1">
      <c r="A413" s="40"/>
      <c r="B413" s="46"/>
      <c r="C413" s="298" t="s">
        <v>692</v>
      </c>
      <c r="D413" s="299" t="s">
        <v>693</v>
      </c>
      <c r="E413" s="300" t="s">
        <v>123</v>
      </c>
      <c r="F413" s="301">
        <v>160.40000000000001</v>
      </c>
      <c r="G413" s="40"/>
      <c r="H413" s="46"/>
    </row>
    <row r="414" s="2" customFormat="1" ht="16.8" customHeight="1">
      <c r="A414" s="40"/>
      <c r="B414" s="46"/>
      <c r="C414" s="302" t="s">
        <v>692</v>
      </c>
      <c r="D414" s="302" t="s">
        <v>1138</v>
      </c>
      <c r="E414" s="19" t="s">
        <v>19</v>
      </c>
      <c r="F414" s="303">
        <v>160.40000000000001</v>
      </c>
      <c r="G414" s="40"/>
      <c r="H414" s="46"/>
    </row>
    <row r="415" s="2" customFormat="1" ht="16.8" customHeight="1">
      <c r="A415" s="40"/>
      <c r="B415" s="46"/>
      <c r="C415" s="304" t="s">
        <v>1253</v>
      </c>
      <c r="D415" s="40"/>
      <c r="E415" s="40"/>
      <c r="F415" s="40"/>
      <c r="G415" s="40"/>
      <c r="H415" s="46"/>
    </row>
    <row r="416" s="2" customFormat="1" ht="16.8" customHeight="1">
      <c r="A416" s="40"/>
      <c r="B416" s="46"/>
      <c r="C416" s="302" t="s">
        <v>704</v>
      </c>
      <c r="D416" s="302" t="s">
        <v>1295</v>
      </c>
      <c r="E416" s="19" t="s">
        <v>270</v>
      </c>
      <c r="F416" s="303">
        <v>9.6240000000000006</v>
      </c>
      <c r="G416" s="40"/>
      <c r="H416" s="46"/>
    </row>
    <row r="417" s="2" customFormat="1" ht="16.8" customHeight="1">
      <c r="A417" s="40"/>
      <c r="B417" s="46"/>
      <c r="C417" s="302" t="s">
        <v>274</v>
      </c>
      <c r="D417" s="302" t="s">
        <v>1296</v>
      </c>
      <c r="E417" s="19" t="s">
        <v>270</v>
      </c>
      <c r="F417" s="303">
        <v>9.6240000000000006</v>
      </c>
      <c r="G417" s="40"/>
      <c r="H417" s="46"/>
    </row>
    <row r="418" s="2" customFormat="1" ht="16.8" customHeight="1">
      <c r="A418" s="40"/>
      <c r="B418" s="46"/>
      <c r="C418" s="302" t="s">
        <v>291</v>
      </c>
      <c r="D418" s="302" t="s">
        <v>1297</v>
      </c>
      <c r="E418" s="19" t="s">
        <v>270</v>
      </c>
      <c r="F418" s="303">
        <v>9.6240000000000006</v>
      </c>
      <c r="G418" s="40"/>
      <c r="H418" s="46"/>
    </row>
    <row r="419" s="2" customFormat="1" ht="16.8" customHeight="1">
      <c r="A419" s="40"/>
      <c r="B419" s="46"/>
      <c r="C419" s="302" t="s">
        <v>791</v>
      </c>
      <c r="D419" s="302" t="s">
        <v>1298</v>
      </c>
      <c r="E419" s="19" t="s">
        <v>123</v>
      </c>
      <c r="F419" s="303">
        <v>20</v>
      </c>
      <c r="G419" s="40"/>
      <c r="H419" s="46"/>
    </row>
    <row r="420" s="2" customFormat="1" ht="16.8" customHeight="1">
      <c r="A420" s="40"/>
      <c r="B420" s="46"/>
      <c r="C420" s="302" t="s">
        <v>854</v>
      </c>
      <c r="D420" s="302" t="s">
        <v>1299</v>
      </c>
      <c r="E420" s="19" t="s">
        <v>123</v>
      </c>
      <c r="F420" s="303">
        <v>48.119999999999997</v>
      </c>
      <c r="G420" s="40"/>
      <c r="H420" s="46"/>
    </row>
    <row r="421" s="2" customFormat="1" ht="16.8" customHeight="1">
      <c r="A421" s="40"/>
      <c r="B421" s="46"/>
      <c r="C421" s="298" t="s">
        <v>698</v>
      </c>
      <c r="D421" s="299" t="s">
        <v>699</v>
      </c>
      <c r="E421" s="300" t="s">
        <v>320</v>
      </c>
      <c r="F421" s="301">
        <v>16</v>
      </c>
      <c r="G421" s="40"/>
      <c r="H421" s="46"/>
    </row>
    <row r="422" s="2" customFormat="1" ht="16.8" customHeight="1">
      <c r="A422" s="40"/>
      <c r="B422" s="46"/>
      <c r="C422" s="302" t="s">
        <v>698</v>
      </c>
      <c r="D422" s="302" t="s">
        <v>1155</v>
      </c>
      <c r="E422" s="19" t="s">
        <v>19</v>
      </c>
      <c r="F422" s="303">
        <v>16</v>
      </c>
      <c r="G422" s="40"/>
      <c r="H422" s="46"/>
    </row>
    <row r="423" s="2" customFormat="1" ht="16.8" customHeight="1">
      <c r="A423" s="40"/>
      <c r="B423" s="46"/>
      <c r="C423" s="304" t="s">
        <v>1253</v>
      </c>
      <c r="D423" s="40"/>
      <c r="E423" s="40"/>
      <c r="F423" s="40"/>
      <c r="G423" s="40"/>
      <c r="H423" s="46"/>
    </row>
    <row r="424" s="2" customFormat="1" ht="16.8" customHeight="1">
      <c r="A424" s="40"/>
      <c r="B424" s="46"/>
      <c r="C424" s="302" t="s">
        <v>786</v>
      </c>
      <c r="D424" s="302" t="s">
        <v>1286</v>
      </c>
      <c r="E424" s="19" t="s">
        <v>123</v>
      </c>
      <c r="F424" s="303">
        <v>56</v>
      </c>
      <c r="G424" s="40"/>
      <c r="H424" s="46"/>
    </row>
    <row r="425" s="2" customFormat="1" ht="16.8" customHeight="1">
      <c r="A425" s="40"/>
      <c r="B425" s="46"/>
      <c r="C425" s="302" t="s">
        <v>721</v>
      </c>
      <c r="D425" s="302" t="s">
        <v>1291</v>
      </c>
      <c r="E425" s="19" t="s">
        <v>112</v>
      </c>
      <c r="F425" s="303">
        <v>131.09</v>
      </c>
      <c r="G425" s="40"/>
      <c r="H425" s="46"/>
    </row>
    <row r="426" s="2" customFormat="1" ht="16.8" customHeight="1">
      <c r="A426" s="40"/>
      <c r="B426" s="46"/>
      <c r="C426" s="302" t="s">
        <v>753</v>
      </c>
      <c r="D426" s="302" t="s">
        <v>1300</v>
      </c>
      <c r="E426" s="19" t="s">
        <v>112</v>
      </c>
      <c r="F426" s="303">
        <v>3.3599999999999999</v>
      </c>
      <c r="G426" s="40"/>
      <c r="H426" s="46"/>
    </row>
    <row r="427" s="2" customFormat="1" ht="16.8" customHeight="1">
      <c r="A427" s="40"/>
      <c r="B427" s="46"/>
      <c r="C427" s="302" t="s">
        <v>757</v>
      </c>
      <c r="D427" s="302" t="s">
        <v>1288</v>
      </c>
      <c r="E427" s="19" t="s">
        <v>123</v>
      </c>
      <c r="F427" s="303">
        <v>80</v>
      </c>
      <c r="G427" s="40"/>
      <c r="H427" s="46"/>
    </row>
    <row r="428" s="2" customFormat="1" ht="16.8" customHeight="1">
      <c r="A428" s="40"/>
      <c r="B428" s="46"/>
      <c r="C428" s="298" t="s">
        <v>696</v>
      </c>
      <c r="D428" s="299" t="s">
        <v>697</v>
      </c>
      <c r="E428" s="300" t="s">
        <v>320</v>
      </c>
      <c r="F428" s="301">
        <v>40</v>
      </c>
      <c r="G428" s="40"/>
      <c r="H428" s="46"/>
    </row>
    <row r="429" s="2" customFormat="1" ht="16.8" customHeight="1">
      <c r="A429" s="40"/>
      <c r="B429" s="46"/>
      <c r="C429" s="302" t="s">
        <v>696</v>
      </c>
      <c r="D429" s="302" t="s">
        <v>1157</v>
      </c>
      <c r="E429" s="19" t="s">
        <v>19</v>
      </c>
      <c r="F429" s="303">
        <v>40</v>
      </c>
      <c r="G429" s="40"/>
      <c r="H429" s="46"/>
    </row>
    <row r="430" s="2" customFormat="1" ht="16.8" customHeight="1">
      <c r="A430" s="40"/>
      <c r="B430" s="46"/>
      <c r="C430" s="304" t="s">
        <v>1253</v>
      </c>
      <c r="D430" s="40"/>
      <c r="E430" s="40"/>
      <c r="F430" s="40"/>
      <c r="G430" s="40"/>
      <c r="H430" s="46"/>
    </row>
    <row r="431" s="2" customFormat="1" ht="16.8" customHeight="1">
      <c r="A431" s="40"/>
      <c r="B431" s="46"/>
      <c r="C431" s="302" t="s">
        <v>791</v>
      </c>
      <c r="D431" s="302" t="s">
        <v>1298</v>
      </c>
      <c r="E431" s="19" t="s">
        <v>123</v>
      </c>
      <c r="F431" s="303">
        <v>20</v>
      </c>
      <c r="G431" s="40"/>
      <c r="H431" s="46"/>
    </row>
    <row r="432" s="2" customFormat="1" ht="16.8" customHeight="1">
      <c r="A432" s="40"/>
      <c r="B432" s="46"/>
      <c r="C432" s="302" t="s">
        <v>737</v>
      </c>
      <c r="D432" s="302" t="s">
        <v>738</v>
      </c>
      <c r="E432" s="19" t="s">
        <v>320</v>
      </c>
      <c r="F432" s="303">
        <v>40</v>
      </c>
      <c r="G432" s="40"/>
      <c r="H432" s="46"/>
    </row>
    <row r="433" s="2" customFormat="1" ht="16.8" customHeight="1">
      <c r="A433" s="40"/>
      <c r="B433" s="46"/>
      <c r="C433" s="302" t="s">
        <v>740</v>
      </c>
      <c r="D433" s="302" t="s">
        <v>741</v>
      </c>
      <c r="E433" s="19" t="s">
        <v>123</v>
      </c>
      <c r="F433" s="303">
        <v>24</v>
      </c>
      <c r="G433" s="40"/>
      <c r="H433" s="46"/>
    </row>
    <row r="434" s="2" customFormat="1" ht="16.8" customHeight="1">
      <c r="A434" s="40"/>
      <c r="B434" s="46"/>
      <c r="C434" s="298" t="s">
        <v>932</v>
      </c>
      <c r="D434" s="299" t="s">
        <v>933</v>
      </c>
      <c r="E434" s="300" t="s">
        <v>112</v>
      </c>
      <c r="F434" s="301">
        <v>278.94999999999999</v>
      </c>
      <c r="G434" s="40"/>
      <c r="H434" s="46"/>
    </row>
    <row r="435" s="2" customFormat="1" ht="16.8" customHeight="1">
      <c r="A435" s="40"/>
      <c r="B435" s="46"/>
      <c r="C435" s="302" t="s">
        <v>19</v>
      </c>
      <c r="D435" s="302" t="s">
        <v>1126</v>
      </c>
      <c r="E435" s="19" t="s">
        <v>19</v>
      </c>
      <c r="F435" s="303">
        <v>278.94999999999999</v>
      </c>
      <c r="G435" s="40"/>
      <c r="H435" s="46"/>
    </row>
    <row r="436" s="2" customFormat="1" ht="16.8" customHeight="1">
      <c r="A436" s="40"/>
      <c r="B436" s="46"/>
      <c r="C436" s="302" t="s">
        <v>932</v>
      </c>
      <c r="D436" s="302" t="s">
        <v>204</v>
      </c>
      <c r="E436" s="19" t="s">
        <v>19</v>
      </c>
      <c r="F436" s="303">
        <v>278.94999999999999</v>
      </c>
      <c r="G436" s="40"/>
      <c r="H436" s="46"/>
    </row>
    <row r="437" s="2" customFormat="1" ht="16.8" customHeight="1">
      <c r="A437" s="40"/>
      <c r="B437" s="46"/>
      <c r="C437" s="304" t="s">
        <v>1253</v>
      </c>
      <c r="D437" s="40"/>
      <c r="E437" s="40"/>
      <c r="F437" s="40"/>
      <c r="G437" s="40"/>
      <c r="H437" s="46"/>
    </row>
    <row r="438" s="2" customFormat="1" ht="16.8" customHeight="1">
      <c r="A438" s="40"/>
      <c r="B438" s="46"/>
      <c r="C438" s="302" t="s">
        <v>1052</v>
      </c>
      <c r="D438" s="302" t="s">
        <v>1314</v>
      </c>
      <c r="E438" s="19" t="s">
        <v>112</v>
      </c>
      <c r="F438" s="303">
        <v>278.94999999999999</v>
      </c>
      <c r="G438" s="40"/>
      <c r="H438" s="46"/>
    </row>
    <row r="439" s="2" customFormat="1" ht="16.8" customHeight="1">
      <c r="A439" s="40"/>
      <c r="B439" s="46"/>
      <c r="C439" s="302" t="s">
        <v>1058</v>
      </c>
      <c r="D439" s="302" t="s">
        <v>1315</v>
      </c>
      <c r="E439" s="19" t="s">
        <v>112</v>
      </c>
      <c r="F439" s="303">
        <v>278.94999999999999</v>
      </c>
      <c r="G439" s="40"/>
      <c r="H439" s="46"/>
    </row>
    <row r="440" s="2" customFormat="1" ht="16.8" customHeight="1">
      <c r="A440" s="40"/>
      <c r="B440" s="46"/>
      <c r="C440" s="302" t="s">
        <v>1066</v>
      </c>
      <c r="D440" s="302" t="s">
        <v>1316</v>
      </c>
      <c r="E440" s="19" t="s">
        <v>112</v>
      </c>
      <c r="F440" s="303">
        <v>278.94999999999999</v>
      </c>
      <c r="G440" s="40"/>
      <c r="H440" s="46"/>
    </row>
    <row r="441" s="2" customFormat="1" ht="16.8" customHeight="1">
      <c r="A441" s="40"/>
      <c r="B441" s="46"/>
      <c r="C441" s="302" t="s">
        <v>1074</v>
      </c>
      <c r="D441" s="302" t="s">
        <v>1317</v>
      </c>
      <c r="E441" s="19" t="s">
        <v>112</v>
      </c>
      <c r="F441" s="303">
        <v>278.94999999999999</v>
      </c>
      <c r="G441" s="40"/>
      <c r="H441" s="46"/>
    </row>
    <row r="442" s="2" customFormat="1" ht="16.8" customHeight="1">
      <c r="A442" s="40"/>
      <c r="B442" s="46"/>
      <c r="C442" s="302" t="s">
        <v>1078</v>
      </c>
      <c r="D442" s="302" t="s">
        <v>1079</v>
      </c>
      <c r="E442" s="19" t="s">
        <v>314</v>
      </c>
      <c r="F442" s="303">
        <v>532.63800000000003</v>
      </c>
      <c r="G442" s="40"/>
      <c r="H442" s="46"/>
    </row>
    <row r="443" s="2" customFormat="1" ht="16.8" customHeight="1">
      <c r="A443" s="40"/>
      <c r="B443" s="46"/>
      <c r="C443" s="302" t="s">
        <v>1061</v>
      </c>
      <c r="D443" s="302" t="s">
        <v>1062</v>
      </c>
      <c r="E443" s="19" t="s">
        <v>314</v>
      </c>
      <c r="F443" s="303">
        <v>76.900000000000006</v>
      </c>
      <c r="G443" s="40"/>
      <c r="H443" s="46"/>
    </row>
    <row r="444" s="2" customFormat="1" ht="16.8" customHeight="1">
      <c r="A444" s="40"/>
      <c r="B444" s="46"/>
      <c r="C444" s="302" t="s">
        <v>1069</v>
      </c>
      <c r="D444" s="302" t="s">
        <v>1070</v>
      </c>
      <c r="E444" s="19" t="s">
        <v>314</v>
      </c>
      <c r="F444" s="303">
        <v>56.905999999999999</v>
      </c>
      <c r="G444" s="40"/>
      <c r="H444" s="46"/>
    </row>
    <row r="445" s="2" customFormat="1" ht="16.8" customHeight="1">
      <c r="A445" s="40"/>
      <c r="B445" s="46"/>
      <c r="C445" s="298" t="s">
        <v>686</v>
      </c>
      <c r="D445" s="299" t="s">
        <v>687</v>
      </c>
      <c r="E445" s="300" t="s">
        <v>112</v>
      </c>
      <c r="F445" s="301">
        <v>511.30000000000001</v>
      </c>
      <c r="G445" s="40"/>
      <c r="H445" s="46"/>
    </row>
    <row r="446" s="2" customFormat="1" ht="16.8" customHeight="1">
      <c r="A446" s="40"/>
      <c r="B446" s="46"/>
      <c r="C446" s="302" t="s">
        <v>686</v>
      </c>
      <c r="D446" s="302" t="s">
        <v>1159</v>
      </c>
      <c r="E446" s="19" t="s">
        <v>19</v>
      </c>
      <c r="F446" s="303">
        <v>511.30000000000001</v>
      </c>
      <c r="G446" s="40"/>
      <c r="H446" s="46"/>
    </row>
    <row r="447" s="2" customFormat="1" ht="16.8" customHeight="1">
      <c r="A447" s="40"/>
      <c r="B447" s="46"/>
      <c r="C447" s="304" t="s">
        <v>1253</v>
      </c>
      <c r="D447" s="40"/>
      <c r="E447" s="40"/>
      <c r="F447" s="40"/>
      <c r="G447" s="40"/>
      <c r="H447" s="46"/>
    </row>
    <row r="448" s="2" customFormat="1" ht="16.8" customHeight="1">
      <c r="A448" s="40"/>
      <c r="B448" s="46"/>
      <c r="C448" s="302" t="s">
        <v>808</v>
      </c>
      <c r="D448" s="302" t="s">
        <v>1301</v>
      </c>
      <c r="E448" s="19" t="s">
        <v>112</v>
      </c>
      <c r="F448" s="303">
        <v>511.30000000000001</v>
      </c>
      <c r="G448" s="40"/>
      <c r="H448" s="46"/>
    </row>
    <row r="449" s="2" customFormat="1" ht="16.8" customHeight="1">
      <c r="A449" s="40"/>
      <c r="B449" s="46"/>
      <c r="C449" s="302" t="s">
        <v>762</v>
      </c>
      <c r="D449" s="302" t="s">
        <v>1302</v>
      </c>
      <c r="E449" s="19" t="s">
        <v>112</v>
      </c>
      <c r="F449" s="303">
        <v>511.30000000000001</v>
      </c>
      <c r="G449" s="40"/>
      <c r="H449" s="46"/>
    </row>
    <row r="450" s="2" customFormat="1" ht="16.8" customHeight="1">
      <c r="A450" s="40"/>
      <c r="B450" s="46"/>
      <c r="C450" s="302" t="s">
        <v>772</v>
      </c>
      <c r="D450" s="302" t="s">
        <v>1303</v>
      </c>
      <c r="E450" s="19" t="s">
        <v>112</v>
      </c>
      <c r="F450" s="303">
        <v>511.30000000000001</v>
      </c>
      <c r="G450" s="40"/>
      <c r="H450" s="46"/>
    </row>
    <row r="451" s="2" customFormat="1" ht="16.8" customHeight="1">
      <c r="A451" s="40"/>
      <c r="B451" s="46"/>
      <c r="C451" s="302" t="s">
        <v>798</v>
      </c>
      <c r="D451" s="302" t="s">
        <v>1304</v>
      </c>
      <c r="E451" s="19" t="s">
        <v>112</v>
      </c>
      <c r="F451" s="303">
        <v>255.65000000000001</v>
      </c>
      <c r="G451" s="40"/>
      <c r="H451" s="46"/>
    </row>
    <row r="452" s="2" customFormat="1" ht="16.8" customHeight="1">
      <c r="A452" s="40"/>
      <c r="B452" s="46"/>
      <c r="C452" s="302" t="s">
        <v>812</v>
      </c>
      <c r="D452" s="302" t="s">
        <v>1305</v>
      </c>
      <c r="E452" s="19" t="s">
        <v>112</v>
      </c>
      <c r="F452" s="303">
        <v>255.65000000000001</v>
      </c>
      <c r="G452" s="40"/>
      <c r="H452" s="46"/>
    </row>
    <row r="453" s="2" customFormat="1" ht="16.8" customHeight="1">
      <c r="A453" s="40"/>
      <c r="B453" s="46"/>
      <c r="C453" s="302" t="s">
        <v>818</v>
      </c>
      <c r="D453" s="302" t="s">
        <v>1306</v>
      </c>
      <c r="E453" s="19" t="s">
        <v>112</v>
      </c>
      <c r="F453" s="303">
        <v>255.65000000000001</v>
      </c>
      <c r="G453" s="40"/>
      <c r="H453" s="46"/>
    </row>
    <row r="454" s="2" customFormat="1" ht="16.8" customHeight="1">
      <c r="A454" s="40"/>
      <c r="B454" s="46"/>
      <c r="C454" s="302" t="s">
        <v>822</v>
      </c>
      <c r="D454" s="302" t="s">
        <v>1307</v>
      </c>
      <c r="E454" s="19" t="s">
        <v>112</v>
      </c>
      <c r="F454" s="303">
        <v>255.65000000000001</v>
      </c>
      <c r="G454" s="40"/>
      <c r="H454" s="46"/>
    </row>
    <row r="455" s="2" customFormat="1" ht="16.8" customHeight="1">
      <c r="A455" s="40"/>
      <c r="B455" s="46"/>
      <c r="C455" s="302" t="s">
        <v>826</v>
      </c>
      <c r="D455" s="302" t="s">
        <v>1308</v>
      </c>
      <c r="E455" s="19" t="s">
        <v>112</v>
      </c>
      <c r="F455" s="303">
        <v>511.30000000000001</v>
      </c>
      <c r="G455" s="40"/>
      <c r="H455" s="46"/>
    </row>
    <row r="456" s="2" customFormat="1" ht="16.8" customHeight="1">
      <c r="A456" s="40"/>
      <c r="B456" s="46"/>
      <c r="C456" s="302" t="s">
        <v>829</v>
      </c>
      <c r="D456" s="302" t="s">
        <v>1309</v>
      </c>
      <c r="E456" s="19" t="s">
        <v>112</v>
      </c>
      <c r="F456" s="303">
        <v>255.65000000000001</v>
      </c>
      <c r="G456" s="40"/>
      <c r="H456" s="46"/>
    </row>
    <row r="457" s="2" customFormat="1" ht="16.8" customHeight="1">
      <c r="A457" s="40"/>
      <c r="B457" s="46"/>
      <c r="C457" s="302" t="s">
        <v>835</v>
      </c>
      <c r="D457" s="302" t="s">
        <v>1310</v>
      </c>
      <c r="E457" s="19" t="s">
        <v>112</v>
      </c>
      <c r="F457" s="303">
        <v>511.30000000000001</v>
      </c>
      <c r="G457" s="40"/>
      <c r="H457" s="46"/>
    </row>
    <row r="458" s="2" customFormat="1" ht="16.8" customHeight="1">
      <c r="A458" s="40"/>
      <c r="B458" s="46"/>
      <c r="C458" s="302" t="s">
        <v>838</v>
      </c>
      <c r="D458" s="302" t="s">
        <v>1293</v>
      </c>
      <c r="E458" s="19" t="s">
        <v>112</v>
      </c>
      <c r="F458" s="303">
        <v>750.39999999999998</v>
      </c>
      <c r="G458" s="40"/>
      <c r="H458" s="46"/>
    </row>
    <row r="459" s="2" customFormat="1" ht="16.8" customHeight="1">
      <c r="A459" s="40"/>
      <c r="B459" s="46"/>
      <c r="C459" s="302" t="s">
        <v>859</v>
      </c>
      <c r="D459" s="302" t="s">
        <v>860</v>
      </c>
      <c r="E459" s="19" t="s">
        <v>112</v>
      </c>
      <c r="F459" s="303">
        <v>511.30000000000001</v>
      </c>
      <c r="G459" s="40"/>
      <c r="H459" s="46"/>
    </row>
    <row r="460" s="2" customFormat="1" ht="16.8" customHeight="1">
      <c r="A460" s="40"/>
      <c r="B460" s="46"/>
      <c r="C460" s="302" t="s">
        <v>862</v>
      </c>
      <c r="D460" s="302" t="s">
        <v>1311</v>
      </c>
      <c r="E460" s="19" t="s">
        <v>320</v>
      </c>
      <c r="F460" s="303">
        <v>3070</v>
      </c>
      <c r="G460" s="40"/>
      <c r="H460" s="46"/>
    </row>
    <row r="461" s="2" customFormat="1" ht="7.44" customHeight="1">
      <c r="A461" s="40"/>
      <c r="B461" s="159"/>
      <c r="C461" s="160"/>
      <c r="D461" s="160"/>
      <c r="E461" s="160"/>
      <c r="F461" s="160"/>
      <c r="G461" s="160"/>
      <c r="H461" s="46"/>
    </row>
    <row r="462" s="2" customFormat="1">
      <c r="A462" s="40"/>
      <c r="B462" s="40"/>
      <c r="C462" s="40"/>
      <c r="D462" s="40"/>
      <c r="E462" s="40"/>
      <c r="F462" s="40"/>
      <c r="G462" s="40"/>
      <c r="H462" s="40"/>
    </row>
  </sheetData>
  <sheetProtection sheet="1" formatColumns="0" formatRows="0" objects="1" scenarios="1" spinCount="100000" saltValue="+ZNleKRS4u9ZFBDuUHN80PV15P4ycgH4FTZKX9A2pERammIU63l8dYEJaxa/9jnJDAg0f88Gw3greNlIVFSRDw==" hashValue="9rGBwgaKLHC9l51+csnJu4EY4f6Q4oEniztcEbAHfZkowTqDT/guXvXQ6vCiyv2y8z7izB1E3+kY4M89nvSj3w==" algorithmName="SHA-512" password="CC35"/>
  <mergeCells count="2">
    <mergeCell ref="D5:F5"/>
    <mergeCell ref="D6:F6"/>
  </mergeCells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5" customWidth="1"/>
    <col min="2" max="2" width="1.667969" style="305" customWidth="1"/>
    <col min="3" max="4" width="5" style="305" customWidth="1"/>
    <col min="5" max="5" width="11.66016" style="305" customWidth="1"/>
    <col min="6" max="6" width="9.160156" style="305" customWidth="1"/>
    <col min="7" max="7" width="5" style="305" customWidth="1"/>
    <col min="8" max="8" width="77.83203" style="305" customWidth="1"/>
    <col min="9" max="10" width="20" style="305" customWidth="1"/>
    <col min="11" max="11" width="1.667969" style="305" customWidth="1"/>
  </cols>
  <sheetData>
    <row r="1" s="1" customFormat="1" ht="37.5" customHeight="1"/>
    <row r="2" s="1" customFormat="1" ht="7.5" customHeight="1">
      <c r="B2" s="306"/>
      <c r="C2" s="307"/>
      <c r="D2" s="307"/>
      <c r="E2" s="307"/>
      <c r="F2" s="307"/>
      <c r="G2" s="307"/>
      <c r="H2" s="307"/>
      <c r="I2" s="307"/>
      <c r="J2" s="307"/>
      <c r="K2" s="308"/>
    </row>
    <row r="3" s="17" customFormat="1" ht="45" customHeight="1">
      <c r="B3" s="309"/>
      <c r="C3" s="310" t="s">
        <v>1329</v>
      </c>
      <c r="D3" s="310"/>
      <c r="E3" s="310"/>
      <c r="F3" s="310"/>
      <c r="G3" s="310"/>
      <c r="H3" s="310"/>
      <c r="I3" s="310"/>
      <c r="J3" s="310"/>
      <c r="K3" s="311"/>
    </row>
    <row r="4" s="1" customFormat="1" ht="25.5" customHeight="1">
      <c r="B4" s="312"/>
      <c r="C4" s="313" t="s">
        <v>1330</v>
      </c>
      <c r="D4" s="313"/>
      <c r="E4" s="313"/>
      <c r="F4" s="313"/>
      <c r="G4" s="313"/>
      <c r="H4" s="313"/>
      <c r="I4" s="313"/>
      <c r="J4" s="313"/>
      <c r="K4" s="314"/>
    </row>
    <row r="5" s="1" customFormat="1" ht="5.25" customHeight="1">
      <c r="B5" s="312"/>
      <c r="C5" s="315"/>
      <c r="D5" s="315"/>
      <c r="E5" s="315"/>
      <c r="F5" s="315"/>
      <c r="G5" s="315"/>
      <c r="H5" s="315"/>
      <c r="I5" s="315"/>
      <c r="J5" s="315"/>
      <c r="K5" s="314"/>
    </row>
    <row r="6" s="1" customFormat="1" ht="15" customHeight="1">
      <c r="B6" s="312"/>
      <c r="C6" s="316" t="s">
        <v>1331</v>
      </c>
      <c r="D6" s="316"/>
      <c r="E6" s="316"/>
      <c r="F6" s="316"/>
      <c r="G6" s="316"/>
      <c r="H6" s="316"/>
      <c r="I6" s="316"/>
      <c r="J6" s="316"/>
      <c r="K6" s="314"/>
    </row>
    <row r="7" s="1" customFormat="1" ht="15" customHeight="1">
      <c r="B7" s="317"/>
      <c r="C7" s="316" t="s">
        <v>1332</v>
      </c>
      <c r="D7" s="316"/>
      <c r="E7" s="316"/>
      <c r="F7" s="316"/>
      <c r="G7" s="316"/>
      <c r="H7" s="316"/>
      <c r="I7" s="316"/>
      <c r="J7" s="316"/>
      <c r="K7" s="314"/>
    </row>
    <row r="8" s="1" customFormat="1" ht="12.75" customHeight="1">
      <c r="B8" s="317"/>
      <c r="C8" s="316"/>
      <c r="D8" s="316"/>
      <c r="E8" s="316"/>
      <c r="F8" s="316"/>
      <c r="G8" s="316"/>
      <c r="H8" s="316"/>
      <c r="I8" s="316"/>
      <c r="J8" s="316"/>
      <c r="K8" s="314"/>
    </row>
    <row r="9" s="1" customFormat="1" ht="15" customHeight="1">
      <c r="B9" s="317"/>
      <c r="C9" s="316" t="s">
        <v>1333</v>
      </c>
      <c r="D9" s="316"/>
      <c r="E9" s="316"/>
      <c r="F9" s="316"/>
      <c r="G9" s="316"/>
      <c r="H9" s="316"/>
      <c r="I9" s="316"/>
      <c r="J9" s="316"/>
      <c r="K9" s="314"/>
    </row>
    <row r="10" s="1" customFormat="1" ht="15" customHeight="1">
      <c r="B10" s="317"/>
      <c r="C10" s="316"/>
      <c r="D10" s="316" t="s">
        <v>1334</v>
      </c>
      <c r="E10" s="316"/>
      <c r="F10" s="316"/>
      <c r="G10" s="316"/>
      <c r="H10" s="316"/>
      <c r="I10" s="316"/>
      <c r="J10" s="316"/>
      <c r="K10" s="314"/>
    </row>
    <row r="11" s="1" customFormat="1" ht="15" customHeight="1">
      <c r="B11" s="317"/>
      <c r="C11" s="318"/>
      <c r="D11" s="316" t="s">
        <v>1335</v>
      </c>
      <c r="E11" s="316"/>
      <c r="F11" s="316"/>
      <c r="G11" s="316"/>
      <c r="H11" s="316"/>
      <c r="I11" s="316"/>
      <c r="J11" s="316"/>
      <c r="K11" s="314"/>
    </row>
    <row r="12" s="1" customFormat="1" ht="15" customHeight="1">
      <c r="B12" s="317"/>
      <c r="C12" s="318"/>
      <c r="D12" s="316"/>
      <c r="E12" s="316"/>
      <c r="F12" s="316"/>
      <c r="G12" s="316"/>
      <c r="H12" s="316"/>
      <c r="I12" s="316"/>
      <c r="J12" s="316"/>
      <c r="K12" s="314"/>
    </row>
    <row r="13" s="1" customFormat="1" ht="15" customHeight="1">
      <c r="B13" s="317"/>
      <c r="C13" s="318"/>
      <c r="D13" s="319" t="s">
        <v>1336</v>
      </c>
      <c r="E13" s="316"/>
      <c r="F13" s="316"/>
      <c r="G13" s="316"/>
      <c r="H13" s="316"/>
      <c r="I13" s="316"/>
      <c r="J13" s="316"/>
      <c r="K13" s="314"/>
    </row>
    <row r="14" s="1" customFormat="1" ht="12.75" customHeight="1">
      <c r="B14" s="317"/>
      <c r="C14" s="318"/>
      <c r="D14" s="318"/>
      <c r="E14" s="318"/>
      <c r="F14" s="318"/>
      <c r="G14" s="318"/>
      <c r="H14" s="318"/>
      <c r="I14" s="318"/>
      <c r="J14" s="318"/>
      <c r="K14" s="314"/>
    </row>
    <row r="15" s="1" customFormat="1" ht="15" customHeight="1">
      <c r="B15" s="317"/>
      <c r="C15" s="318"/>
      <c r="D15" s="316" t="s">
        <v>1337</v>
      </c>
      <c r="E15" s="316"/>
      <c r="F15" s="316"/>
      <c r="G15" s="316"/>
      <c r="H15" s="316"/>
      <c r="I15" s="316"/>
      <c r="J15" s="316"/>
      <c r="K15" s="314"/>
    </row>
    <row r="16" s="1" customFormat="1" ht="15" customHeight="1">
      <c r="B16" s="317"/>
      <c r="C16" s="318"/>
      <c r="D16" s="316" t="s">
        <v>1338</v>
      </c>
      <c r="E16" s="316"/>
      <c r="F16" s="316"/>
      <c r="G16" s="316"/>
      <c r="H16" s="316"/>
      <c r="I16" s="316"/>
      <c r="J16" s="316"/>
      <c r="K16" s="314"/>
    </row>
    <row r="17" s="1" customFormat="1" ht="15" customHeight="1">
      <c r="B17" s="317"/>
      <c r="C17" s="318"/>
      <c r="D17" s="316" t="s">
        <v>1339</v>
      </c>
      <c r="E17" s="316"/>
      <c r="F17" s="316"/>
      <c r="G17" s="316"/>
      <c r="H17" s="316"/>
      <c r="I17" s="316"/>
      <c r="J17" s="316"/>
      <c r="K17" s="314"/>
    </row>
    <row r="18" s="1" customFormat="1" ht="15" customHeight="1">
      <c r="B18" s="317"/>
      <c r="C18" s="318"/>
      <c r="D18" s="318"/>
      <c r="E18" s="320" t="s">
        <v>83</v>
      </c>
      <c r="F18" s="316" t="s">
        <v>1340</v>
      </c>
      <c r="G18" s="316"/>
      <c r="H18" s="316"/>
      <c r="I18" s="316"/>
      <c r="J18" s="316"/>
      <c r="K18" s="314"/>
    </row>
    <row r="19" s="1" customFormat="1" ht="15" customHeight="1">
      <c r="B19" s="317"/>
      <c r="C19" s="318"/>
      <c r="D19" s="318"/>
      <c r="E19" s="320" t="s">
        <v>1341</v>
      </c>
      <c r="F19" s="316" t="s">
        <v>1342</v>
      </c>
      <c r="G19" s="316"/>
      <c r="H19" s="316"/>
      <c r="I19" s="316"/>
      <c r="J19" s="316"/>
      <c r="K19" s="314"/>
    </row>
    <row r="20" s="1" customFormat="1" ht="15" customHeight="1">
      <c r="B20" s="317"/>
      <c r="C20" s="318"/>
      <c r="D20" s="318"/>
      <c r="E20" s="320" t="s">
        <v>1343</v>
      </c>
      <c r="F20" s="316" t="s">
        <v>1344</v>
      </c>
      <c r="G20" s="316"/>
      <c r="H20" s="316"/>
      <c r="I20" s="316"/>
      <c r="J20" s="316"/>
      <c r="K20" s="314"/>
    </row>
    <row r="21" s="1" customFormat="1" ht="15" customHeight="1">
      <c r="B21" s="317"/>
      <c r="C21" s="318"/>
      <c r="D21" s="318"/>
      <c r="E21" s="320" t="s">
        <v>108</v>
      </c>
      <c r="F21" s="316" t="s">
        <v>1345</v>
      </c>
      <c r="G21" s="316"/>
      <c r="H21" s="316"/>
      <c r="I21" s="316"/>
      <c r="J21" s="316"/>
      <c r="K21" s="314"/>
    </row>
    <row r="22" s="1" customFormat="1" ht="15" customHeight="1">
      <c r="B22" s="317"/>
      <c r="C22" s="318"/>
      <c r="D22" s="318"/>
      <c r="E22" s="320" t="s">
        <v>104</v>
      </c>
      <c r="F22" s="316" t="s">
        <v>1346</v>
      </c>
      <c r="G22" s="316"/>
      <c r="H22" s="316"/>
      <c r="I22" s="316"/>
      <c r="J22" s="316"/>
      <c r="K22" s="314"/>
    </row>
    <row r="23" s="1" customFormat="1" ht="15" customHeight="1">
      <c r="B23" s="317"/>
      <c r="C23" s="318"/>
      <c r="D23" s="318"/>
      <c r="E23" s="320" t="s">
        <v>1347</v>
      </c>
      <c r="F23" s="316" t="s">
        <v>1348</v>
      </c>
      <c r="G23" s="316"/>
      <c r="H23" s="316"/>
      <c r="I23" s="316"/>
      <c r="J23" s="316"/>
      <c r="K23" s="314"/>
    </row>
    <row r="24" s="1" customFormat="1" ht="12.75" customHeight="1">
      <c r="B24" s="317"/>
      <c r="C24" s="318"/>
      <c r="D24" s="318"/>
      <c r="E24" s="318"/>
      <c r="F24" s="318"/>
      <c r="G24" s="318"/>
      <c r="H24" s="318"/>
      <c r="I24" s="318"/>
      <c r="J24" s="318"/>
      <c r="K24" s="314"/>
    </row>
    <row r="25" s="1" customFormat="1" ht="15" customHeight="1">
      <c r="B25" s="317"/>
      <c r="C25" s="316" t="s">
        <v>1349</v>
      </c>
      <c r="D25" s="316"/>
      <c r="E25" s="316"/>
      <c r="F25" s="316"/>
      <c r="G25" s="316"/>
      <c r="H25" s="316"/>
      <c r="I25" s="316"/>
      <c r="J25" s="316"/>
      <c r="K25" s="314"/>
    </row>
    <row r="26" s="1" customFormat="1" ht="15" customHeight="1">
      <c r="B26" s="317"/>
      <c r="C26" s="316" t="s">
        <v>1350</v>
      </c>
      <c r="D26" s="316"/>
      <c r="E26" s="316"/>
      <c r="F26" s="316"/>
      <c r="G26" s="316"/>
      <c r="H26" s="316"/>
      <c r="I26" s="316"/>
      <c r="J26" s="316"/>
      <c r="K26" s="314"/>
    </row>
    <row r="27" s="1" customFormat="1" ht="15" customHeight="1">
      <c r="B27" s="317"/>
      <c r="C27" s="316"/>
      <c r="D27" s="316" t="s">
        <v>1351</v>
      </c>
      <c r="E27" s="316"/>
      <c r="F27" s="316"/>
      <c r="G27" s="316"/>
      <c r="H27" s="316"/>
      <c r="I27" s="316"/>
      <c r="J27" s="316"/>
      <c r="K27" s="314"/>
    </row>
    <row r="28" s="1" customFormat="1" ht="15" customHeight="1">
      <c r="B28" s="317"/>
      <c r="C28" s="318"/>
      <c r="D28" s="316" t="s">
        <v>1352</v>
      </c>
      <c r="E28" s="316"/>
      <c r="F28" s="316"/>
      <c r="G28" s="316"/>
      <c r="H28" s="316"/>
      <c r="I28" s="316"/>
      <c r="J28" s="316"/>
      <c r="K28" s="314"/>
    </row>
    <row r="29" s="1" customFormat="1" ht="12.75" customHeight="1">
      <c r="B29" s="317"/>
      <c r="C29" s="318"/>
      <c r="D29" s="318"/>
      <c r="E29" s="318"/>
      <c r="F29" s="318"/>
      <c r="G29" s="318"/>
      <c r="H29" s="318"/>
      <c r="I29" s="318"/>
      <c r="J29" s="318"/>
      <c r="K29" s="314"/>
    </row>
    <row r="30" s="1" customFormat="1" ht="15" customHeight="1">
      <c r="B30" s="317"/>
      <c r="C30" s="318"/>
      <c r="D30" s="316" t="s">
        <v>1353</v>
      </c>
      <c r="E30" s="316"/>
      <c r="F30" s="316"/>
      <c r="G30" s="316"/>
      <c r="H30" s="316"/>
      <c r="I30" s="316"/>
      <c r="J30" s="316"/>
      <c r="K30" s="314"/>
    </row>
    <row r="31" s="1" customFormat="1" ht="15" customHeight="1">
      <c r="B31" s="317"/>
      <c r="C31" s="318"/>
      <c r="D31" s="316" t="s">
        <v>1354</v>
      </c>
      <c r="E31" s="316"/>
      <c r="F31" s="316"/>
      <c r="G31" s="316"/>
      <c r="H31" s="316"/>
      <c r="I31" s="316"/>
      <c r="J31" s="316"/>
      <c r="K31" s="314"/>
    </row>
    <row r="32" s="1" customFormat="1" ht="12.75" customHeight="1">
      <c r="B32" s="317"/>
      <c r="C32" s="318"/>
      <c r="D32" s="318"/>
      <c r="E32" s="318"/>
      <c r="F32" s="318"/>
      <c r="G32" s="318"/>
      <c r="H32" s="318"/>
      <c r="I32" s="318"/>
      <c r="J32" s="318"/>
      <c r="K32" s="314"/>
    </row>
    <row r="33" s="1" customFormat="1" ht="15" customHeight="1">
      <c r="B33" s="317"/>
      <c r="C33" s="318"/>
      <c r="D33" s="316" t="s">
        <v>1355</v>
      </c>
      <c r="E33" s="316"/>
      <c r="F33" s="316"/>
      <c r="G33" s="316"/>
      <c r="H33" s="316"/>
      <c r="I33" s="316"/>
      <c r="J33" s="316"/>
      <c r="K33" s="314"/>
    </row>
    <row r="34" s="1" customFormat="1" ht="15" customHeight="1">
      <c r="B34" s="317"/>
      <c r="C34" s="318"/>
      <c r="D34" s="316" t="s">
        <v>1356</v>
      </c>
      <c r="E34" s="316"/>
      <c r="F34" s="316"/>
      <c r="G34" s="316"/>
      <c r="H34" s="316"/>
      <c r="I34" s="316"/>
      <c r="J34" s="316"/>
      <c r="K34" s="314"/>
    </row>
    <row r="35" s="1" customFormat="1" ht="15" customHeight="1">
      <c r="B35" s="317"/>
      <c r="C35" s="318"/>
      <c r="D35" s="316" t="s">
        <v>1357</v>
      </c>
      <c r="E35" s="316"/>
      <c r="F35" s="316"/>
      <c r="G35" s="316"/>
      <c r="H35" s="316"/>
      <c r="I35" s="316"/>
      <c r="J35" s="316"/>
      <c r="K35" s="314"/>
    </row>
    <row r="36" s="1" customFormat="1" ht="15" customHeight="1">
      <c r="B36" s="317"/>
      <c r="C36" s="318"/>
      <c r="D36" s="316"/>
      <c r="E36" s="319" t="s">
        <v>161</v>
      </c>
      <c r="F36" s="316"/>
      <c r="G36" s="316" t="s">
        <v>1358</v>
      </c>
      <c r="H36" s="316"/>
      <c r="I36" s="316"/>
      <c r="J36" s="316"/>
      <c r="K36" s="314"/>
    </row>
    <row r="37" s="1" customFormat="1" ht="30.75" customHeight="1">
      <c r="B37" s="317"/>
      <c r="C37" s="318"/>
      <c r="D37" s="316"/>
      <c r="E37" s="319" t="s">
        <v>1359</v>
      </c>
      <c r="F37" s="316"/>
      <c r="G37" s="316" t="s">
        <v>1360</v>
      </c>
      <c r="H37" s="316"/>
      <c r="I37" s="316"/>
      <c r="J37" s="316"/>
      <c r="K37" s="314"/>
    </row>
    <row r="38" s="1" customFormat="1" ht="15" customHeight="1">
      <c r="B38" s="317"/>
      <c r="C38" s="318"/>
      <c r="D38" s="316"/>
      <c r="E38" s="319" t="s">
        <v>57</v>
      </c>
      <c r="F38" s="316"/>
      <c r="G38" s="316" t="s">
        <v>1361</v>
      </c>
      <c r="H38" s="316"/>
      <c r="I38" s="316"/>
      <c r="J38" s="316"/>
      <c r="K38" s="314"/>
    </row>
    <row r="39" s="1" customFormat="1" ht="15" customHeight="1">
      <c r="B39" s="317"/>
      <c r="C39" s="318"/>
      <c r="D39" s="316"/>
      <c r="E39" s="319" t="s">
        <v>58</v>
      </c>
      <c r="F39" s="316"/>
      <c r="G39" s="316" t="s">
        <v>1362</v>
      </c>
      <c r="H39" s="316"/>
      <c r="I39" s="316"/>
      <c r="J39" s="316"/>
      <c r="K39" s="314"/>
    </row>
    <row r="40" s="1" customFormat="1" ht="15" customHeight="1">
      <c r="B40" s="317"/>
      <c r="C40" s="318"/>
      <c r="D40" s="316"/>
      <c r="E40" s="319" t="s">
        <v>162</v>
      </c>
      <c r="F40" s="316"/>
      <c r="G40" s="316" t="s">
        <v>1363</v>
      </c>
      <c r="H40" s="316"/>
      <c r="I40" s="316"/>
      <c r="J40" s="316"/>
      <c r="K40" s="314"/>
    </row>
    <row r="41" s="1" customFormat="1" ht="15" customHeight="1">
      <c r="B41" s="317"/>
      <c r="C41" s="318"/>
      <c r="D41" s="316"/>
      <c r="E41" s="319" t="s">
        <v>163</v>
      </c>
      <c r="F41" s="316"/>
      <c r="G41" s="316" t="s">
        <v>1364</v>
      </c>
      <c r="H41" s="316"/>
      <c r="I41" s="316"/>
      <c r="J41" s="316"/>
      <c r="K41" s="314"/>
    </row>
    <row r="42" s="1" customFormat="1" ht="15" customHeight="1">
      <c r="B42" s="317"/>
      <c r="C42" s="318"/>
      <c r="D42" s="316"/>
      <c r="E42" s="319" t="s">
        <v>1365</v>
      </c>
      <c r="F42" s="316"/>
      <c r="G42" s="316" t="s">
        <v>1366</v>
      </c>
      <c r="H42" s="316"/>
      <c r="I42" s="316"/>
      <c r="J42" s="316"/>
      <c r="K42" s="314"/>
    </row>
    <row r="43" s="1" customFormat="1" ht="15" customHeight="1">
      <c r="B43" s="317"/>
      <c r="C43" s="318"/>
      <c r="D43" s="316"/>
      <c r="E43" s="319"/>
      <c r="F43" s="316"/>
      <c r="G43" s="316" t="s">
        <v>1367</v>
      </c>
      <c r="H43" s="316"/>
      <c r="I43" s="316"/>
      <c r="J43" s="316"/>
      <c r="K43" s="314"/>
    </row>
    <row r="44" s="1" customFormat="1" ht="15" customHeight="1">
      <c r="B44" s="317"/>
      <c r="C44" s="318"/>
      <c r="D44" s="316"/>
      <c r="E44" s="319" t="s">
        <v>1368</v>
      </c>
      <c r="F44" s="316"/>
      <c r="G44" s="316" t="s">
        <v>1369</v>
      </c>
      <c r="H44" s="316"/>
      <c r="I44" s="316"/>
      <c r="J44" s="316"/>
      <c r="K44" s="314"/>
    </row>
    <row r="45" s="1" customFormat="1" ht="15" customHeight="1">
      <c r="B45" s="317"/>
      <c r="C45" s="318"/>
      <c r="D45" s="316"/>
      <c r="E45" s="319" t="s">
        <v>165</v>
      </c>
      <c r="F45" s="316"/>
      <c r="G45" s="316" t="s">
        <v>1370</v>
      </c>
      <c r="H45" s="316"/>
      <c r="I45" s="316"/>
      <c r="J45" s="316"/>
      <c r="K45" s="314"/>
    </row>
    <row r="46" s="1" customFormat="1" ht="12.75" customHeight="1">
      <c r="B46" s="317"/>
      <c r="C46" s="318"/>
      <c r="D46" s="316"/>
      <c r="E46" s="316"/>
      <c r="F46" s="316"/>
      <c r="G46" s="316"/>
      <c r="H46" s="316"/>
      <c r="I46" s="316"/>
      <c r="J46" s="316"/>
      <c r="K46" s="314"/>
    </row>
    <row r="47" s="1" customFormat="1" ht="15" customHeight="1">
      <c r="B47" s="317"/>
      <c r="C47" s="318"/>
      <c r="D47" s="316" t="s">
        <v>1371</v>
      </c>
      <c r="E47" s="316"/>
      <c r="F47" s="316"/>
      <c r="G47" s="316"/>
      <c r="H47" s="316"/>
      <c r="I47" s="316"/>
      <c r="J47" s="316"/>
      <c r="K47" s="314"/>
    </row>
    <row r="48" s="1" customFormat="1" ht="15" customHeight="1">
      <c r="B48" s="317"/>
      <c r="C48" s="318"/>
      <c r="D48" s="318"/>
      <c r="E48" s="316" t="s">
        <v>1372</v>
      </c>
      <c r="F48" s="316"/>
      <c r="G48" s="316"/>
      <c r="H48" s="316"/>
      <c r="I48" s="316"/>
      <c r="J48" s="316"/>
      <c r="K48" s="314"/>
    </row>
    <row r="49" s="1" customFormat="1" ht="15" customHeight="1">
      <c r="B49" s="317"/>
      <c r="C49" s="318"/>
      <c r="D49" s="318"/>
      <c r="E49" s="316" t="s">
        <v>1373</v>
      </c>
      <c r="F49" s="316"/>
      <c r="G49" s="316"/>
      <c r="H49" s="316"/>
      <c r="I49" s="316"/>
      <c r="J49" s="316"/>
      <c r="K49" s="314"/>
    </row>
    <row r="50" s="1" customFormat="1" ht="15" customHeight="1">
      <c r="B50" s="317"/>
      <c r="C50" s="318"/>
      <c r="D50" s="318"/>
      <c r="E50" s="316" t="s">
        <v>1374</v>
      </c>
      <c r="F50" s="316"/>
      <c r="G50" s="316"/>
      <c r="H50" s="316"/>
      <c r="I50" s="316"/>
      <c r="J50" s="316"/>
      <c r="K50" s="314"/>
    </row>
    <row r="51" s="1" customFormat="1" ht="15" customHeight="1">
      <c r="B51" s="317"/>
      <c r="C51" s="318"/>
      <c r="D51" s="316" t="s">
        <v>1375</v>
      </c>
      <c r="E51" s="316"/>
      <c r="F51" s="316"/>
      <c r="G51" s="316"/>
      <c r="H51" s="316"/>
      <c r="I51" s="316"/>
      <c r="J51" s="316"/>
      <c r="K51" s="314"/>
    </row>
    <row r="52" s="1" customFormat="1" ht="25.5" customHeight="1">
      <c r="B52" s="312"/>
      <c r="C52" s="313" t="s">
        <v>1376</v>
      </c>
      <c r="D52" s="313"/>
      <c r="E52" s="313"/>
      <c r="F52" s="313"/>
      <c r="G52" s="313"/>
      <c r="H52" s="313"/>
      <c r="I52" s="313"/>
      <c r="J52" s="313"/>
      <c r="K52" s="314"/>
    </row>
    <row r="53" s="1" customFormat="1" ht="5.25" customHeight="1">
      <c r="B53" s="312"/>
      <c r="C53" s="315"/>
      <c r="D53" s="315"/>
      <c r="E53" s="315"/>
      <c r="F53" s="315"/>
      <c r="G53" s="315"/>
      <c r="H53" s="315"/>
      <c r="I53" s="315"/>
      <c r="J53" s="315"/>
      <c r="K53" s="314"/>
    </row>
    <row r="54" s="1" customFormat="1" ht="15" customHeight="1">
      <c r="B54" s="312"/>
      <c r="C54" s="316" t="s">
        <v>1377</v>
      </c>
      <c r="D54" s="316"/>
      <c r="E54" s="316"/>
      <c r="F54" s="316"/>
      <c r="G54" s="316"/>
      <c r="H54" s="316"/>
      <c r="I54" s="316"/>
      <c r="J54" s="316"/>
      <c r="K54" s="314"/>
    </row>
    <row r="55" s="1" customFormat="1" ht="15" customHeight="1">
      <c r="B55" s="312"/>
      <c r="C55" s="316" t="s">
        <v>1378</v>
      </c>
      <c r="D55" s="316"/>
      <c r="E55" s="316"/>
      <c r="F55" s="316"/>
      <c r="G55" s="316"/>
      <c r="H55" s="316"/>
      <c r="I55" s="316"/>
      <c r="J55" s="316"/>
      <c r="K55" s="314"/>
    </row>
    <row r="56" s="1" customFormat="1" ht="12.75" customHeight="1">
      <c r="B56" s="312"/>
      <c r="C56" s="316"/>
      <c r="D56" s="316"/>
      <c r="E56" s="316"/>
      <c r="F56" s="316"/>
      <c r="G56" s="316"/>
      <c r="H56" s="316"/>
      <c r="I56" s="316"/>
      <c r="J56" s="316"/>
      <c r="K56" s="314"/>
    </row>
    <row r="57" s="1" customFormat="1" ht="15" customHeight="1">
      <c r="B57" s="312"/>
      <c r="C57" s="316" t="s">
        <v>1379</v>
      </c>
      <c r="D57" s="316"/>
      <c r="E57" s="316"/>
      <c r="F57" s="316"/>
      <c r="G57" s="316"/>
      <c r="H57" s="316"/>
      <c r="I57" s="316"/>
      <c r="J57" s="316"/>
      <c r="K57" s="314"/>
    </row>
    <row r="58" s="1" customFormat="1" ht="15" customHeight="1">
      <c r="B58" s="312"/>
      <c r="C58" s="318"/>
      <c r="D58" s="316" t="s">
        <v>1380</v>
      </c>
      <c r="E58" s="316"/>
      <c r="F58" s="316"/>
      <c r="G58" s="316"/>
      <c r="H58" s="316"/>
      <c r="I58" s="316"/>
      <c r="J58" s="316"/>
      <c r="K58" s="314"/>
    </row>
    <row r="59" s="1" customFormat="1" ht="15" customHeight="1">
      <c r="B59" s="312"/>
      <c r="C59" s="318"/>
      <c r="D59" s="316" t="s">
        <v>1381</v>
      </c>
      <c r="E59" s="316"/>
      <c r="F59" s="316"/>
      <c r="G59" s="316"/>
      <c r="H59" s="316"/>
      <c r="I59" s="316"/>
      <c r="J59" s="316"/>
      <c r="K59" s="314"/>
    </row>
    <row r="60" s="1" customFormat="1" ht="15" customHeight="1">
      <c r="B60" s="312"/>
      <c r="C60" s="318"/>
      <c r="D60" s="316" t="s">
        <v>1382</v>
      </c>
      <c r="E60" s="316"/>
      <c r="F60" s="316"/>
      <c r="G60" s="316"/>
      <c r="H60" s="316"/>
      <c r="I60" s="316"/>
      <c r="J60" s="316"/>
      <c r="K60" s="314"/>
    </row>
    <row r="61" s="1" customFormat="1" ht="15" customHeight="1">
      <c r="B61" s="312"/>
      <c r="C61" s="318"/>
      <c r="D61" s="316" t="s">
        <v>1383</v>
      </c>
      <c r="E61" s="316"/>
      <c r="F61" s="316"/>
      <c r="G61" s="316"/>
      <c r="H61" s="316"/>
      <c r="I61" s="316"/>
      <c r="J61" s="316"/>
      <c r="K61" s="314"/>
    </row>
    <row r="62" s="1" customFormat="1" ht="15" customHeight="1">
      <c r="B62" s="312"/>
      <c r="C62" s="318"/>
      <c r="D62" s="321" t="s">
        <v>1384</v>
      </c>
      <c r="E62" s="321"/>
      <c r="F62" s="321"/>
      <c r="G62" s="321"/>
      <c r="H62" s="321"/>
      <c r="I62" s="321"/>
      <c r="J62" s="321"/>
      <c r="K62" s="314"/>
    </row>
    <row r="63" s="1" customFormat="1" ht="15" customHeight="1">
      <c r="B63" s="312"/>
      <c r="C63" s="318"/>
      <c r="D63" s="316" t="s">
        <v>1385</v>
      </c>
      <c r="E63" s="316"/>
      <c r="F63" s="316"/>
      <c r="G63" s="316"/>
      <c r="H63" s="316"/>
      <c r="I63" s="316"/>
      <c r="J63" s="316"/>
      <c r="K63" s="314"/>
    </row>
    <row r="64" s="1" customFormat="1" ht="12.75" customHeight="1">
      <c r="B64" s="312"/>
      <c r="C64" s="318"/>
      <c r="D64" s="318"/>
      <c r="E64" s="322"/>
      <c r="F64" s="318"/>
      <c r="G64" s="318"/>
      <c r="H64" s="318"/>
      <c r="I64" s="318"/>
      <c r="J64" s="318"/>
      <c r="K64" s="314"/>
    </row>
    <row r="65" s="1" customFormat="1" ht="15" customHeight="1">
      <c r="B65" s="312"/>
      <c r="C65" s="318"/>
      <c r="D65" s="316" t="s">
        <v>1386</v>
      </c>
      <c r="E65" s="316"/>
      <c r="F65" s="316"/>
      <c r="G65" s="316"/>
      <c r="H65" s="316"/>
      <c r="I65" s="316"/>
      <c r="J65" s="316"/>
      <c r="K65" s="314"/>
    </row>
    <row r="66" s="1" customFormat="1" ht="15" customHeight="1">
      <c r="B66" s="312"/>
      <c r="C66" s="318"/>
      <c r="D66" s="321" t="s">
        <v>1387</v>
      </c>
      <c r="E66" s="321"/>
      <c r="F66" s="321"/>
      <c r="G66" s="321"/>
      <c r="H66" s="321"/>
      <c r="I66" s="321"/>
      <c r="J66" s="321"/>
      <c r="K66" s="314"/>
    </row>
    <row r="67" s="1" customFormat="1" ht="15" customHeight="1">
      <c r="B67" s="312"/>
      <c r="C67" s="318"/>
      <c r="D67" s="316" t="s">
        <v>1388</v>
      </c>
      <c r="E67" s="316"/>
      <c r="F67" s="316"/>
      <c r="G67" s="316"/>
      <c r="H67" s="316"/>
      <c r="I67" s="316"/>
      <c r="J67" s="316"/>
      <c r="K67" s="314"/>
    </row>
    <row r="68" s="1" customFormat="1" ht="15" customHeight="1">
      <c r="B68" s="312"/>
      <c r="C68" s="318"/>
      <c r="D68" s="316" t="s">
        <v>1389</v>
      </c>
      <c r="E68" s="316"/>
      <c r="F68" s="316"/>
      <c r="G68" s="316"/>
      <c r="H68" s="316"/>
      <c r="I68" s="316"/>
      <c r="J68" s="316"/>
      <c r="K68" s="314"/>
    </row>
    <row r="69" s="1" customFormat="1" ht="15" customHeight="1">
      <c r="B69" s="312"/>
      <c r="C69" s="318"/>
      <c r="D69" s="316" t="s">
        <v>1390</v>
      </c>
      <c r="E69" s="316"/>
      <c r="F69" s="316"/>
      <c r="G69" s="316"/>
      <c r="H69" s="316"/>
      <c r="I69" s="316"/>
      <c r="J69" s="316"/>
      <c r="K69" s="314"/>
    </row>
    <row r="70" s="1" customFormat="1" ht="15" customHeight="1">
      <c r="B70" s="312"/>
      <c r="C70" s="318"/>
      <c r="D70" s="316" t="s">
        <v>1391</v>
      </c>
      <c r="E70" s="316"/>
      <c r="F70" s="316"/>
      <c r="G70" s="316"/>
      <c r="H70" s="316"/>
      <c r="I70" s="316"/>
      <c r="J70" s="316"/>
      <c r="K70" s="314"/>
    </row>
    <row r="71" s="1" customFormat="1" ht="12.75" customHeight="1">
      <c r="B71" s="323"/>
      <c r="C71" s="324"/>
      <c r="D71" s="324"/>
      <c r="E71" s="324"/>
      <c r="F71" s="324"/>
      <c r="G71" s="324"/>
      <c r="H71" s="324"/>
      <c r="I71" s="324"/>
      <c r="J71" s="324"/>
      <c r="K71" s="325"/>
    </row>
    <row r="72" s="1" customFormat="1" ht="18.75" customHeight="1">
      <c r="B72" s="326"/>
      <c r="C72" s="326"/>
      <c r="D72" s="326"/>
      <c r="E72" s="326"/>
      <c r="F72" s="326"/>
      <c r="G72" s="326"/>
      <c r="H72" s="326"/>
      <c r="I72" s="326"/>
      <c r="J72" s="326"/>
      <c r="K72" s="327"/>
    </row>
    <row r="73" s="1" customFormat="1" ht="18.75" customHeight="1">
      <c r="B73" s="327"/>
      <c r="C73" s="327"/>
      <c r="D73" s="327"/>
      <c r="E73" s="327"/>
      <c r="F73" s="327"/>
      <c r="G73" s="327"/>
      <c r="H73" s="327"/>
      <c r="I73" s="327"/>
      <c r="J73" s="327"/>
      <c r="K73" s="327"/>
    </row>
    <row r="74" s="1" customFormat="1" ht="7.5" customHeight="1">
      <c r="B74" s="328"/>
      <c r="C74" s="329"/>
      <c r="D74" s="329"/>
      <c r="E74" s="329"/>
      <c r="F74" s="329"/>
      <c r="G74" s="329"/>
      <c r="H74" s="329"/>
      <c r="I74" s="329"/>
      <c r="J74" s="329"/>
      <c r="K74" s="330"/>
    </row>
    <row r="75" s="1" customFormat="1" ht="45" customHeight="1">
      <c r="B75" s="331"/>
      <c r="C75" s="332" t="s">
        <v>1392</v>
      </c>
      <c r="D75" s="332"/>
      <c r="E75" s="332"/>
      <c r="F75" s="332"/>
      <c r="G75" s="332"/>
      <c r="H75" s="332"/>
      <c r="I75" s="332"/>
      <c r="J75" s="332"/>
      <c r="K75" s="333"/>
    </row>
    <row r="76" s="1" customFormat="1" ht="17.25" customHeight="1">
      <c r="B76" s="331"/>
      <c r="C76" s="334" t="s">
        <v>1393</v>
      </c>
      <c r="D76" s="334"/>
      <c r="E76" s="334"/>
      <c r="F76" s="334" t="s">
        <v>1394</v>
      </c>
      <c r="G76" s="335"/>
      <c r="H76" s="334" t="s">
        <v>58</v>
      </c>
      <c r="I76" s="334" t="s">
        <v>61</v>
      </c>
      <c r="J76" s="334" t="s">
        <v>1395</v>
      </c>
      <c r="K76" s="333"/>
    </row>
    <row r="77" s="1" customFormat="1" ht="17.25" customHeight="1">
      <c r="B77" s="331"/>
      <c r="C77" s="336" t="s">
        <v>1396</v>
      </c>
      <c r="D77" s="336"/>
      <c r="E77" s="336"/>
      <c r="F77" s="337" t="s">
        <v>1397</v>
      </c>
      <c r="G77" s="338"/>
      <c r="H77" s="336"/>
      <c r="I77" s="336"/>
      <c r="J77" s="336" t="s">
        <v>1398</v>
      </c>
      <c r="K77" s="333"/>
    </row>
    <row r="78" s="1" customFormat="1" ht="5.25" customHeight="1">
      <c r="B78" s="331"/>
      <c r="C78" s="339"/>
      <c r="D78" s="339"/>
      <c r="E78" s="339"/>
      <c r="F78" s="339"/>
      <c r="G78" s="340"/>
      <c r="H78" s="339"/>
      <c r="I78" s="339"/>
      <c r="J78" s="339"/>
      <c r="K78" s="333"/>
    </row>
    <row r="79" s="1" customFormat="1" ht="15" customHeight="1">
      <c r="B79" s="331"/>
      <c r="C79" s="319" t="s">
        <v>57</v>
      </c>
      <c r="D79" s="341"/>
      <c r="E79" s="341"/>
      <c r="F79" s="342" t="s">
        <v>1399</v>
      </c>
      <c r="G79" s="343"/>
      <c r="H79" s="319" t="s">
        <v>1400</v>
      </c>
      <c r="I79" s="319" t="s">
        <v>1401</v>
      </c>
      <c r="J79" s="319">
        <v>20</v>
      </c>
      <c r="K79" s="333"/>
    </row>
    <row r="80" s="1" customFormat="1" ht="15" customHeight="1">
      <c r="B80" s="331"/>
      <c r="C80" s="319" t="s">
        <v>1402</v>
      </c>
      <c r="D80" s="319"/>
      <c r="E80" s="319"/>
      <c r="F80" s="342" t="s">
        <v>1399</v>
      </c>
      <c r="G80" s="343"/>
      <c r="H80" s="319" t="s">
        <v>1403</v>
      </c>
      <c r="I80" s="319" t="s">
        <v>1401</v>
      </c>
      <c r="J80" s="319">
        <v>120</v>
      </c>
      <c r="K80" s="333"/>
    </row>
    <row r="81" s="1" customFormat="1" ht="15" customHeight="1">
      <c r="B81" s="344"/>
      <c r="C81" s="319" t="s">
        <v>1404</v>
      </c>
      <c r="D81" s="319"/>
      <c r="E81" s="319"/>
      <c r="F81" s="342" t="s">
        <v>1405</v>
      </c>
      <c r="G81" s="343"/>
      <c r="H81" s="319" t="s">
        <v>1406</v>
      </c>
      <c r="I81" s="319" t="s">
        <v>1401</v>
      </c>
      <c r="J81" s="319">
        <v>50</v>
      </c>
      <c r="K81" s="333"/>
    </row>
    <row r="82" s="1" customFormat="1" ht="15" customHeight="1">
      <c r="B82" s="344"/>
      <c r="C82" s="319" t="s">
        <v>1407</v>
      </c>
      <c r="D82" s="319"/>
      <c r="E82" s="319"/>
      <c r="F82" s="342" t="s">
        <v>1399</v>
      </c>
      <c r="G82" s="343"/>
      <c r="H82" s="319" t="s">
        <v>1408</v>
      </c>
      <c r="I82" s="319" t="s">
        <v>1409</v>
      </c>
      <c r="J82" s="319"/>
      <c r="K82" s="333"/>
    </row>
    <row r="83" s="1" customFormat="1" ht="15" customHeight="1">
      <c r="B83" s="344"/>
      <c r="C83" s="345" t="s">
        <v>1410</v>
      </c>
      <c r="D83" s="345"/>
      <c r="E83" s="345"/>
      <c r="F83" s="346" t="s">
        <v>1405</v>
      </c>
      <c r="G83" s="345"/>
      <c r="H83" s="345" t="s">
        <v>1411</v>
      </c>
      <c r="I83" s="345" t="s">
        <v>1401</v>
      </c>
      <c r="J83" s="345">
        <v>15</v>
      </c>
      <c r="K83" s="333"/>
    </row>
    <row r="84" s="1" customFormat="1" ht="15" customHeight="1">
      <c r="B84" s="344"/>
      <c r="C84" s="345" t="s">
        <v>1412</v>
      </c>
      <c r="D84" s="345"/>
      <c r="E84" s="345"/>
      <c r="F84" s="346" t="s">
        <v>1405</v>
      </c>
      <c r="G84" s="345"/>
      <c r="H84" s="345" t="s">
        <v>1413</v>
      </c>
      <c r="I84" s="345" t="s">
        <v>1401</v>
      </c>
      <c r="J84" s="345">
        <v>15</v>
      </c>
      <c r="K84" s="333"/>
    </row>
    <row r="85" s="1" customFormat="1" ht="15" customHeight="1">
      <c r="B85" s="344"/>
      <c r="C85" s="345" t="s">
        <v>1414</v>
      </c>
      <c r="D85" s="345"/>
      <c r="E85" s="345"/>
      <c r="F85" s="346" t="s">
        <v>1405</v>
      </c>
      <c r="G85" s="345"/>
      <c r="H85" s="345" t="s">
        <v>1415</v>
      </c>
      <c r="I85" s="345" t="s">
        <v>1401</v>
      </c>
      <c r="J85" s="345">
        <v>20</v>
      </c>
      <c r="K85" s="333"/>
    </row>
    <row r="86" s="1" customFormat="1" ht="15" customHeight="1">
      <c r="B86" s="344"/>
      <c r="C86" s="345" t="s">
        <v>1416</v>
      </c>
      <c r="D86" s="345"/>
      <c r="E86" s="345"/>
      <c r="F86" s="346" t="s">
        <v>1405</v>
      </c>
      <c r="G86" s="345"/>
      <c r="H86" s="345" t="s">
        <v>1417</v>
      </c>
      <c r="I86" s="345" t="s">
        <v>1401</v>
      </c>
      <c r="J86" s="345">
        <v>20</v>
      </c>
      <c r="K86" s="333"/>
    </row>
    <row r="87" s="1" customFormat="1" ht="15" customHeight="1">
      <c r="B87" s="344"/>
      <c r="C87" s="319" t="s">
        <v>1418</v>
      </c>
      <c r="D87" s="319"/>
      <c r="E87" s="319"/>
      <c r="F87" s="342" t="s">
        <v>1405</v>
      </c>
      <c r="G87" s="343"/>
      <c r="H87" s="319" t="s">
        <v>1419</v>
      </c>
      <c r="I87" s="319" t="s">
        <v>1401</v>
      </c>
      <c r="J87" s="319">
        <v>50</v>
      </c>
      <c r="K87" s="333"/>
    </row>
    <row r="88" s="1" customFormat="1" ht="15" customHeight="1">
      <c r="B88" s="344"/>
      <c r="C88" s="319" t="s">
        <v>1420</v>
      </c>
      <c r="D88" s="319"/>
      <c r="E88" s="319"/>
      <c r="F88" s="342" t="s">
        <v>1405</v>
      </c>
      <c r="G88" s="343"/>
      <c r="H88" s="319" t="s">
        <v>1421</v>
      </c>
      <c r="I88" s="319" t="s">
        <v>1401</v>
      </c>
      <c r="J88" s="319">
        <v>20</v>
      </c>
      <c r="K88" s="333"/>
    </row>
    <row r="89" s="1" customFormat="1" ht="15" customHeight="1">
      <c r="B89" s="344"/>
      <c r="C89" s="319" t="s">
        <v>1422</v>
      </c>
      <c r="D89" s="319"/>
      <c r="E89" s="319"/>
      <c r="F89" s="342" t="s">
        <v>1405</v>
      </c>
      <c r="G89" s="343"/>
      <c r="H89" s="319" t="s">
        <v>1423</v>
      </c>
      <c r="I89" s="319" t="s">
        <v>1401</v>
      </c>
      <c r="J89" s="319">
        <v>20</v>
      </c>
      <c r="K89" s="333"/>
    </row>
    <row r="90" s="1" customFormat="1" ht="15" customHeight="1">
      <c r="B90" s="344"/>
      <c r="C90" s="319" t="s">
        <v>1424</v>
      </c>
      <c r="D90" s="319"/>
      <c r="E90" s="319"/>
      <c r="F90" s="342" t="s">
        <v>1405</v>
      </c>
      <c r="G90" s="343"/>
      <c r="H90" s="319" t="s">
        <v>1425</v>
      </c>
      <c r="I90" s="319" t="s">
        <v>1401</v>
      </c>
      <c r="J90" s="319">
        <v>50</v>
      </c>
      <c r="K90" s="333"/>
    </row>
    <row r="91" s="1" customFormat="1" ht="15" customHeight="1">
      <c r="B91" s="344"/>
      <c r="C91" s="319" t="s">
        <v>1426</v>
      </c>
      <c r="D91" s="319"/>
      <c r="E91" s="319"/>
      <c r="F91" s="342" t="s">
        <v>1405</v>
      </c>
      <c r="G91" s="343"/>
      <c r="H91" s="319" t="s">
        <v>1426</v>
      </c>
      <c r="I91" s="319" t="s">
        <v>1401</v>
      </c>
      <c r="J91" s="319">
        <v>50</v>
      </c>
      <c r="K91" s="333"/>
    </row>
    <row r="92" s="1" customFormat="1" ht="15" customHeight="1">
      <c r="B92" s="344"/>
      <c r="C92" s="319" t="s">
        <v>1427</v>
      </c>
      <c r="D92" s="319"/>
      <c r="E92" s="319"/>
      <c r="F92" s="342" t="s">
        <v>1405</v>
      </c>
      <c r="G92" s="343"/>
      <c r="H92" s="319" t="s">
        <v>1428</v>
      </c>
      <c r="I92" s="319" t="s">
        <v>1401</v>
      </c>
      <c r="J92" s="319">
        <v>255</v>
      </c>
      <c r="K92" s="333"/>
    </row>
    <row r="93" s="1" customFormat="1" ht="15" customHeight="1">
      <c r="B93" s="344"/>
      <c r="C93" s="319" t="s">
        <v>1429</v>
      </c>
      <c r="D93" s="319"/>
      <c r="E93" s="319"/>
      <c r="F93" s="342" t="s">
        <v>1399</v>
      </c>
      <c r="G93" s="343"/>
      <c r="H93" s="319" t="s">
        <v>1430</v>
      </c>
      <c r="I93" s="319" t="s">
        <v>1431</v>
      </c>
      <c r="J93" s="319"/>
      <c r="K93" s="333"/>
    </row>
    <row r="94" s="1" customFormat="1" ht="15" customHeight="1">
      <c r="B94" s="344"/>
      <c r="C94" s="319" t="s">
        <v>1432</v>
      </c>
      <c r="D94" s="319"/>
      <c r="E94" s="319"/>
      <c r="F94" s="342" t="s">
        <v>1399</v>
      </c>
      <c r="G94" s="343"/>
      <c r="H94" s="319" t="s">
        <v>1433</v>
      </c>
      <c r="I94" s="319" t="s">
        <v>1434</v>
      </c>
      <c r="J94" s="319"/>
      <c r="K94" s="333"/>
    </row>
    <row r="95" s="1" customFormat="1" ht="15" customHeight="1">
      <c r="B95" s="344"/>
      <c r="C95" s="319" t="s">
        <v>1435</v>
      </c>
      <c r="D95" s="319"/>
      <c r="E95" s="319"/>
      <c r="F95" s="342" t="s">
        <v>1399</v>
      </c>
      <c r="G95" s="343"/>
      <c r="H95" s="319" t="s">
        <v>1435</v>
      </c>
      <c r="I95" s="319" t="s">
        <v>1434</v>
      </c>
      <c r="J95" s="319"/>
      <c r="K95" s="333"/>
    </row>
    <row r="96" s="1" customFormat="1" ht="15" customHeight="1">
      <c r="B96" s="344"/>
      <c r="C96" s="319" t="s">
        <v>42</v>
      </c>
      <c r="D96" s="319"/>
      <c r="E96" s="319"/>
      <c r="F96" s="342" t="s">
        <v>1399</v>
      </c>
      <c r="G96" s="343"/>
      <c r="H96" s="319" t="s">
        <v>1436</v>
      </c>
      <c r="I96" s="319" t="s">
        <v>1434</v>
      </c>
      <c r="J96" s="319"/>
      <c r="K96" s="333"/>
    </row>
    <row r="97" s="1" customFormat="1" ht="15" customHeight="1">
      <c r="B97" s="344"/>
      <c r="C97" s="319" t="s">
        <v>52</v>
      </c>
      <c r="D97" s="319"/>
      <c r="E97" s="319"/>
      <c r="F97" s="342" t="s">
        <v>1399</v>
      </c>
      <c r="G97" s="343"/>
      <c r="H97" s="319" t="s">
        <v>1437</v>
      </c>
      <c r="I97" s="319" t="s">
        <v>1434</v>
      </c>
      <c r="J97" s="319"/>
      <c r="K97" s="333"/>
    </row>
    <row r="98" s="1" customFormat="1" ht="15" customHeight="1">
      <c r="B98" s="347"/>
      <c r="C98" s="348"/>
      <c r="D98" s="348"/>
      <c r="E98" s="348"/>
      <c r="F98" s="348"/>
      <c r="G98" s="348"/>
      <c r="H98" s="348"/>
      <c r="I98" s="348"/>
      <c r="J98" s="348"/>
      <c r="K98" s="349"/>
    </row>
    <row r="99" s="1" customFormat="1" ht="18.75" customHeight="1">
      <c r="B99" s="350"/>
      <c r="C99" s="351"/>
      <c r="D99" s="351"/>
      <c r="E99" s="351"/>
      <c r="F99" s="351"/>
      <c r="G99" s="351"/>
      <c r="H99" s="351"/>
      <c r="I99" s="351"/>
      <c r="J99" s="351"/>
      <c r="K99" s="350"/>
    </row>
    <row r="100" s="1" customFormat="1" ht="18.75" customHeight="1"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</row>
    <row r="101" s="1" customFormat="1" ht="7.5" customHeight="1">
      <c r="B101" s="328"/>
      <c r="C101" s="329"/>
      <c r="D101" s="329"/>
      <c r="E101" s="329"/>
      <c r="F101" s="329"/>
      <c r="G101" s="329"/>
      <c r="H101" s="329"/>
      <c r="I101" s="329"/>
      <c r="J101" s="329"/>
      <c r="K101" s="330"/>
    </row>
    <row r="102" s="1" customFormat="1" ht="45" customHeight="1">
      <c r="B102" s="331"/>
      <c r="C102" s="332" t="s">
        <v>1438</v>
      </c>
      <c r="D102" s="332"/>
      <c r="E102" s="332"/>
      <c r="F102" s="332"/>
      <c r="G102" s="332"/>
      <c r="H102" s="332"/>
      <c r="I102" s="332"/>
      <c r="J102" s="332"/>
      <c r="K102" s="333"/>
    </row>
    <row r="103" s="1" customFormat="1" ht="17.25" customHeight="1">
      <c r="B103" s="331"/>
      <c r="C103" s="334" t="s">
        <v>1393</v>
      </c>
      <c r="D103" s="334"/>
      <c r="E103" s="334"/>
      <c r="F103" s="334" t="s">
        <v>1394</v>
      </c>
      <c r="G103" s="335"/>
      <c r="H103" s="334" t="s">
        <v>58</v>
      </c>
      <c r="I103" s="334" t="s">
        <v>61</v>
      </c>
      <c r="J103" s="334" t="s">
        <v>1395</v>
      </c>
      <c r="K103" s="333"/>
    </row>
    <row r="104" s="1" customFormat="1" ht="17.25" customHeight="1">
      <c r="B104" s="331"/>
      <c r="C104" s="336" t="s">
        <v>1396</v>
      </c>
      <c r="D104" s="336"/>
      <c r="E104" s="336"/>
      <c r="F104" s="337" t="s">
        <v>1397</v>
      </c>
      <c r="G104" s="338"/>
      <c r="H104" s="336"/>
      <c r="I104" s="336"/>
      <c r="J104" s="336" t="s">
        <v>1398</v>
      </c>
      <c r="K104" s="333"/>
    </row>
    <row r="105" s="1" customFormat="1" ht="5.25" customHeight="1">
      <c r="B105" s="331"/>
      <c r="C105" s="334"/>
      <c r="D105" s="334"/>
      <c r="E105" s="334"/>
      <c r="F105" s="334"/>
      <c r="G105" s="352"/>
      <c r="H105" s="334"/>
      <c r="I105" s="334"/>
      <c r="J105" s="334"/>
      <c r="K105" s="333"/>
    </row>
    <row r="106" s="1" customFormat="1" ht="15" customHeight="1">
      <c r="B106" s="331"/>
      <c r="C106" s="319" t="s">
        <v>57</v>
      </c>
      <c r="D106" s="341"/>
      <c r="E106" s="341"/>
      <c r="F106" s="342" t="s">
        <v>1399</v>
      </c>
      <c r="G106" s="319"/>
      <c r="H106" s="319" t="s">
        <v>1439</v>
      </c>
      <c r="I106" s="319" t="s">
        <v>1401</v>
      </c>
      <c r="J106" s="319">
        <v>20</v>
      </c>
      <c r="K106" s="333"/>
    </row>
    <row r="107" s="1" customFormat="1" ht="15" customHeight="1">
      <c r="B107" s="331"/>
      <c r="C107" s="319" t="s">
        <v>1402</v>
      </c>
      <c r="D107" s="319"/>
      <c r="E107" s="319"/>
      <c r="F107" s="342" t="s">
        <v>1399</v>
      </c>
      <c r="G107" s="319"/>
      <c r="H107" s="319" t="s">
        <v>1439</v>
      </c>
      <c r="I107" s="319" t="s">
        <v>1401</v>
      </c>
      <c r="J107" s="319">
        <v>120</v>
      </c>
      <c r="K107" s="333"/>
    </row>
    <row r="108" s="1" customFormat="1" ht="15" customHeight="1">
      <c r="B108" s="344"/>
      <c r="C108" s="319" t="s">
        <v>1404</v>
      </c>
      <c r="D108" s="319"/>
      <c r="E108" s="319"/>
      <c r="F108" s="342" t="s">
        <v>1405</v>
      </c>
      <c r="G108" s="319"/>
      <c r="H108" s="319" t="s">
        <v>1439</v>
      </c>
      <c r="I108" s="319" t="s">
        <v>1401</v>
      </c>
      <c r="J108" s="319">
        <v>50</v>
      </c>
      <c r="K108" s="333"/>
    </row>
    <row r="109" s="1" customFormat="1" ht="15" customHeight="1">
      <c r="B109" s="344"/>
      <c r="C109" s="319" t="s">
        <v>1407</v>
      </c>
      <c r="D109" s="319"/>
      <c r="E109" s="319"/>
      <c r="F109" s="342" t="s">
        <v>1399</v>
      </c>
      <c r="G109" s="319"/>
      <c r="H109" s="319" t="s">
        <v>1439</v>
      </c>
      <c r="I109" s="319" t="s">
        <v>1409</v>
      </c>
      <c r="J109" s="319"/>
      <c r="K109" s="333"/>
    </row>
    <row r="110" s="1" customFormat="1" ht="15" customHeight="1">
      <c r="B110" s="344"/>
      <c r="C110" s="319" t="s">
        <v>1418</v>
      </c>
      <c r="D110" s="319"/>
      <c r="E110" s="319"/>
      <c r="F110" s="342" t="s">
        <v>1405</v>
      </c>
      <c r="G110" s="319"/>
      <c r="H110" s="319" t="s">
        <v>1439</v>
      </c>
      <c r="I110" s="319" t="s">
        <v>1401</v>
      </c>
      <c r="J110" s="319">
        <v>50</v>
      </c>
      <c r="K110" s="333"/>
    </row>
    <row r="111" s="1" customFormat="1" ht="15" customHeight="1">
      <c r="B111" s="344"/>
      <c r="C111" s="319" t="s">
        <v>1426</v>
      </c>
      <c r="D111" s="319"/>
      <c r="E111" s="319"/>
      <c r="F111" s="342" t="s">
        <v>1405</v>
      </c>
      <c r="G111" s="319"/>
      <c r="H111" s="319" t="s">
        <v>1439</v>
      </c>
      <c r="I111" s="319" t="s">
        <v>1401</v>
      </c>
      <c r="J111" s="319">
        <v>50</v>
      </c>
      <c r="K111" s="333"/>
    </row>
    <row r="112" s="1" customFormat="1" ht="15" customHeight="1">
      <c r="B112" s="344"/>
      <c r="C112" s="319" t="s">
        <v>1424</v>
      </c>
      <c r="D112" s="319"/>
      <c r="E112" s="319"/>
      <c r="F112" s="342" t="s">
        <v>1405</v>
      </c>
      <c r="G112" s="319"/>
      <c r="H112" s="319" t="s">
        <v>1439</v>
      </c>
      <c r="I112" s="319" t="s">
        <v>1401</v>
      </c>
      <c r="J112" s="319">
        <v>50</v>
      </c>
      <c r="K112" s="333"/>
    </row>
    <row r="113" s="1" customFormat="1" ht="15" customHeight="1">
      <c r="B113" s="344"/>
      <c r="C113" s="319" t="s">
        <v>57</v>
      </c>
      <c r="D113" s="319"/>
      <c r="E113" s="319"/>
      <c r="F113" s="342" t="s">
        <v>1399</v>
      </c>
      <c r="G113" s="319"/>
      <c r="H113" s="319" t="s">
        <v>1440</v>
      </c>
      <c r="I113" s="319" t="s">
        <v>1401</v>
      </c>
      <c r="J113" s="319">
        <v>20</v>
      </c>
      <c r="K113" s="333"/>
    </row>
    <row r="114" s="1" customFormat="1" ht="15" customHeight="1">
      <c r="B114" s="344"/>
      <c r="C114" s="319" t="s">
        <v>1441</v>
      </c>
      <c r="D114" s="319"/>
      <c r="E114" s="319"/>
      <c r="F114" s="342" t="s">
        <v>1399</v>
      </c>
      <c r="G114" s="319"/>
      <c r="H114" s="319" t="s">
        <v>1442</v>
      </c>
      <c r="I114" s="319" t="s">
        <v>1401</v>
      </c>
      <c r="J114" s="319">
        <v>120</v>
      </c>
      <c r="K114" s="333"/>
    </row>
    <row r="115" s="1" customFormat="1" ht="15" customHeight="1">
      <c r="B115" s="344"/>
      <c r="C115" s="319" t="s">
        <v>42</v>
      </c>
      <c r="D115" s="319"/>
      <c r="E115" s="319"/>
      <c r="F115" s="342" t="s">
        <v>1399</v>
      </c>
      <c r="G115" s="319"/>
      <c r="H115" s="319" t="s">
        <v>1443</v>
      </c>
      <c r="I115" s="319" t="s">
        <v>1434</v>
      </c>
      <c r="J115" s="319"/>
      <c r="K115" s="333"/>
    </row>
    <row r="116" s="1" customFormat="1" ht="15" customHeight="1">
      <c r="B116" s="344"/>
      <c r="C116" s="319" t="s">
        <v>52</v>
      </c>
      <c r="D116" s="319"/>
      <c r="E116" s="319"/>
      <c r="F116" s="342" t="s">
        <v>1399</v>
      </c>
      <c r="G116" s="319"/>
      <c r="H116" s="319" t="s">
        <v>1444</v>
      </c>
      <c r="I116" s="319" t="s">
        <v>1434</v>
      </c>
      <c r="J116" s="319"/>
      <c r="K116" s="333"/>
    </row>
    <row r="117" s="1" customFormat="1" ht="15" customHeight="1">
      <c r="B117" s="344"/>
      <c r="C117" s="319" t="s">
        <v>61</v>
      </c>
      <c r="D117" s="319"/>
      <c r="E117" s="319"/>
      <c r="F117" s="342" t="s">
        <v>1399</v>
      </c>
      <c r="G117" s="319"/>
      <c r="H117" s="319" t="s">
        <v>1445</v>
      </c>
      <c r="I117" s="319" t="s">
        <v>1446</v>
      </c>
      <c r="J117" s="319"/>
      <c r="K117" s="333"/>
    </row>
    <row r="118" s="1" customFormat="1" ht="15" customHeight="1">
      <c r="B118" s="347"/>
      <c r="C118" s="353"/>
      <c r="D118" s="353"/>
      <c r="E118" s="353"/>
      <c r="F118" s="353"/>
      <c r="G118" s="353"/>
      <c r="H118" s="353"/>
      <c r="I118" s="353"/>
      <c r="J118" s="353"/>
      <c r="K118" s="349"/>
    </row>
    <row r="119" s="1" customFormat="1" ht="18.75" customHeight="1">
      <c r="B119" s="354"/>
      <c r="C119" s="355"/>
      <c r="D119" s="355"/>
      <c r="E119" s="355"/>
      <c r="F119" s="356"/>
      <c r="G119" s="355"/>
      <c r="H119" s="355"/>
      <c r="I119" s="355"/>
      <c r="J119" s="355"/>
      <c r="K119" s="354"/>
    </row>
    <row r="120" s="1" customFormat="1" ht="18.75" customHeight="1"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</row>
    <row r="121" s="1" customFormat="1" ht="7.5" customHeight="1">
      <c r="B121" s="357"/>
      <c r="C121" s="358"/>
      <c r="D121" s="358"/>
      <c r="E121" s="358"/>
      <c r="F121" s="358"/>
      <c r="G121" s="358"/>
      <c r="H121" s="358"/>
      <c r="I121" s="358"/>
      <c r="J121" s="358"/>
      <c r="K121" s="359"/>
    </row>
    <row r="122" s="1" customFormat="1" ht="45" customHeight="1">
      <c r="B122" s="360"/>
      <c r="C122" s="310" t="s">
        <v>1447</v>
      </c>
      <c r="D122" s="310"/>
      <c r="E122" s="310"/>
      <c r="F122" s="310"/>
      <c r="G122" s="310"/>
      <c r="H122" s="310"/>
      <c r="I122" s="310"/>
      <c r="J122" s="310"/>
      <c r="K122" s="361"/>
    </row>
    <row r="123" s="1" customFormat="1" ht="17.25" customHeight="1">
      <c r="B123" s="362"/>
      <c r="C123" s="334" t="s">
        <v>1393</v>
      </c>
      <c r="D123" s="334"/>
      <c r="E123" s="334"/>
      <c r="F123" s="334" t="s">
        <v>1394</v>
      </c>
      <c r="G123" s="335"/>
      <c r="H123" s="334" t="s">
        <v>58</v>
      </c>
      <c r="I123" s="334" t="s">
        <v>61</v>
      </c>
      <c r="J123" s="334" t="s">
        <v>1395</v>
      </c>
      <c r="K123" s="363"/>
    </row>
    <row r="124" s="1" customFormat="1" ht="17.25" customHeight="1">
      <c r="B124" s="362"/>
      <c r="C124" s="336" t="s">
        <v>1396</v>
      </c>
      <c r="D124" s="336"/>
      <c r="E124" s="336"/>
      <c r="F124" s="337" t="s">
        <v>1397</v>
      </c>
      <c r="G124" s="338"/>
      <c r="H124" s="336"/>
      <c r="I124" s="336"/>
      <c r="J124" s="336" t="s">
        <v>1398</v>
      </c>
      <c r="K124" s="363"/>
    </row>
    <row r="125" s="1" customFormat="1" ht="5.25" customHeight="1">
      <c r="B125" s="364"/>
      <c r="C125" s="339"/>
      <c r="D125" s="339"/>
      <c r="E125" s="339"/>
      <c r="F125" s="339"/>
      <c r="G125" s="365"/>
      <c r="H125" s="339"/>
      <c r="I125" s="339"/>
      <c r="J125" s="339"/>
      <c r="K125" s="366"/>
    </row>
    <row r="126" s="1" customFormat="1" ht="15" customHeight="1">
      <c r="B126" s="364"/>
      <c r="C126" s="319" t="s">
        <v>1402</v>
      </c>
      <c r="D126" s="341"/>
      <c r="E126" s="341"/>
      <c r="F126" s="342" t="s">
        <v>1399</v>
      </c>
      <c r="G126" s="319"/>
      <c r="H126" s="319" t="s">
        <v>1439</v>
      </c>
      <c r="I126" s="319" t="s">
        <v>1401</v>
      </c>
      <c r="J126" s="319">
        <v>120</v>
      </c>
      <c r="K126" s="367"/>
    </row>
    <row r="127" s="1" customFormat="1" ht="15" customHeight="1">
      <c r="B127" s="364"/>
      <c r="C127" s="319" t="s">
        <v>1448</v>
      </c>
      <c r="D127" s="319"/>
      <c r="E127" s="319"/>
      <c r="F127" s="342" t="s">
        <v>1399</v>
      </c>
      <c r="G127" s="319"/>
      <c r="H127" s="319" t="s">
        <v>1449</v>
      </c>
      <c r="I127" s="319" t="s">
        <v>1401</v>
      </c>
      <c r="J127" s="319" t="s">
        <v>1450</v>
      </c>
      <c r="K127" s="367"/>
    </row>
    <row r="128" s="1" customFormat="1" ht="15" customHeight="1">
      <c r="B128" s="364"/>
      <c r="C128" s="319" t="s">
        <v>1347</v>
      </c>
      <c r="D128" s="319"/>
      <c r="E128" s="319"/>
      <c r="F128" s="342" t="s">
        <v>1399</v>
      </c>
      <c r="G128" s="319"/>
      <c r="H128" s="319" t="s">
        <v>1451</v>
      </c>
      <c r="I128" s="319" t="s">
        <v>1401</v>
      </c>
      <c r="J128" s="319" t="s">
        <v>1450</v>
      </c>
      <c r="K128" s="367"/>
    </row>
    <row r="129" s="1" customFormat="1" ht="15" customHeight="1">
      <c r="B129" s="364"/>
      <c r="C129" s="319" t="s">
        <v>1410</v>
      </c>
      <c r="D129" s="319"/>
      <c r="E129" s="319"/>
      <c r="F129" s="342" t="s">
        <v>1405</v>
      </c>
      <c r="G129" s="319"/>
      <c r="H129" s="319" t="s">
        <v>1411</v>
      </c>
      <c r="I129" s="319" t="s">
        <v>1401</v>
      </c>
      <c r="J129" s="319">
        <v>15</v>
      </c>
      <c r="K129" s="367"/>
    </row>
    <row r="130" s="1" customFormat="1" ht="15" customHeight="1">
      <c r="B130" s="364"/>
      <c r="C130" s="345" t="s">
        <v>1412</v>
      </c>
      <c r="D130" s="345"/>
      <c r="E130" s="345"/>
      <c r="F130" s="346" t="s">
        <v>1405</v>
      </c>
      <c r="G130" s="345"/>
      <c r="H130" s="345" t="s">
        <v>1413</v>
      </c>
      <c r="I130" s="345" t="s">
        <v>1401</v>
      </c>
      <c r="J130" s="345">
        <v>15</v>
      </c>
      <c r="K130" s="367"/>
    </row>
    <row r="131" s="1" customFormat="1" ht="15" customHeight="1">
      <c r="B131" s="364"/>
      <c r="C131" s="345" t="s">
        <v>1414</v>
      </c>
      <c r="D131" s="345"/>
      <c r="E131" s="345"/>
      <c r="F131" s="346" t="s">
        <v>1405</v>
      </c>
      <c r="G131" s="345"/>
      <c r="H131" s="345" t="s">
        <v>1415</v>
      </c>
      <c r="I131" s="345" t="s">
        <v>1401</v>
      </c>
      <c r="J131" s="345">
        <v>20</v>
      </c>
      <c r="K131" s="367"/>
    </row>
    <row r="132" s="1" customFormat="1" ht="15" customHeight="1">
      <c r="B132" s="364"/>
      <c r="C132" s="345" t="s">
        <v>1416</v>
      </c>
      <c r="D132" s="345"/>
      <c r="E132" s="345"/>
      <c r="F132" s="346" t="s">
        <v>1405</v>
      </c>
      <c r="G132" s="345"/>
      <c r="H132" s="345" t="s">
        <v>1417</v>
      </c>
      <c r="I132" s="345" t="s">
        <v>1401</v>
      </c>
      <c r="J132" s="345">
        <v>20</v>
      </c>
      <c r="K132" s="367"/>
    </row>
    <row r="133" s="1" customFormat="1" ht="15" customHeight="1">
      <c r="B133" s="364"/>
      <c r="C133" s="319" t="s">
        <v>1404</v>
      </c>
      <c r="D133" s="319"/>
      <c r="E133" s="319"/>
      <c r="F133" s="342" t="s">
        <v>1405</v>
      </c>
      <c r="G133" s="319"/>
      <c r="H133" s="319" t="s">
        <v>1439</v>
      </c>
      <c r="I133" s="319" t="s">
        <v>1401</v>
      </c>
      <c r="J133" s="319">
        <v>50</v>
      </c>
      <c r="K133" s="367"/>
    </row>
    <row r="134" s="1" customFormat="1" ht="15" customHeight="1">
      <c r="B134" s="364"/>
      <c r="C134" s="319" t="s">
        <v>1418</v>
      </c>
      <c r="D134" s="319"/>
      <c r="E134" s="319"/>
      <c r="F134" s="342" t="s">
        <v>1405</v>
      </c>
      <c r="G134" s="319"/>
      <c r="H134" s="319" t="s">
        <v>1439</v>
      </c>
      <c r="I134" s="319" t="s">
        <v>1401</v>
      </c>
      <c r="J134" s="319">
        <v>50</v>
      </c>
      <c r="K134" s="367"/>
    </row>
    <row r="135" s="1" customFormat="1" ht="15" customHeight="1">
      <c r="B135" s="364"/>
      <c r="C135" s="319" t="s">
        <v>1424</v>
      </c>
      <c r="D135" s="319"/>
      <c r="E135" s="319"/>
      <c r="F135" s="342" t="s">
        <v>1405</v>
      </c>
      <c r="G135" s="319"/>
      <c r="H135" s="319" t="s">
        <v>1439</v>
      </c>
      <c r="I135" s="319" t="s">
        <v>1401</v>
      </c>
      <c r="J135" s="319">
        <v>50</v>
      </c>
      <c r="K135" s="367"/>
    </row>
    <row r="136" s="1" customFormat="1" ht="15" customHeight="1">
      <c r="B136" s="364"/>
      <c r="C136" s="319" t="s">
        <v>1426</v>
      </c>
      <c r="D136" s="319"/>
      <c r="E136" s="319"/>
      <c r="F136" s="342" t="s">
        <v>1405</v>
      </c>
      <c r="G136" s="319"/>
      <c r="H136" s="319" t="s">
        <v>1439</v>
      </c>
      <c r="I136" s="319" t="s">
        <v>1401</v>
      </c>
      <c r="J136" s="319">
        <v>50</v>
      </c>
      <c r="K136" s="367"/>
    </row>
    <row r="137" s="1" customFormat="1" ht="15" customHeight="1">
      <c r="B137" s="364"/>
      <c r="C137" s="319" t="s">
        <v>1427</v>
      </c>
      <c r="D137" s="319"/>
      <c r="E137" s="319"/>
      <c r="F137" s="342" t="s">
        <v>1405</v>
      </c>
      <c r="G137" s="319"/>
      <c r="H137" s="319" t="s">
        <v>1452</v>
      </c>
      <c r="I137" s="319" t="s">
        <v>1401</v>
      </c>
      <c r="J137" s="319">
        <v>255</v>
      </c>
      <c r="K137" s="367"/>
    </row>
    <row r="138" s="1" customFormat="1" ht="15" customHeight="1">
      <c r="B138" s="364"/>
      <c r="C138" s="319" t="s">
        <v>1429</v>
      </c>
      <c r="D138" s="319"/>
      <c r="E138" s="319"/>
      <c r="F138" s="342" t="s">
        <v>1399</v>
      </c>
      <c r="G138" s="319"/>
      <c r="H138" s="319" t="s">
        <v>1453</v>
      </c>
      <c r="I138" s="319" t="s">
        <v>1431</v>
      </c>
      <c r="J138" s="319"/>
      <c r="K138" s="367"/>
    </row>
    <row r="139" s="1" customFormat="1" ht="15" customHeight="1">
      <c r="B139" s="364"/>
      <c r="C139" s="319" t="s">
        <v>1432</v>
      </c>
      <c r="D139" s="319"/>
      <c r="E139" s="319"/>
      <c r="F139" s="342" t="s">
        <v>1399</v>
      </c>
      <c r="G139" s="319"/>
      <c r="H139" s="319" t="s">
        <v>1454</v>
      </c>
      <c r="I139" s="319" t="s">
        <v>1434</v>
      </c>
      <c r="J139" s="319"/>
      <c r="K139" s="367"/>
    </row>
    <row r="140" s="1" customFormat="1" ht="15" customHeight="1">
      <c r="B140" s="364"/>
      <c r="C140" s="319" t="s">
        <v>1435</v>
      </c>
      <c r="D140" s="319"/>
      <c r="E140" s="319"/>
      <c r="F140" s="342" t="s">
        <v>1399</v>
      </c>
      <c r="G140" s="319"/>
      <c r="H140" s="319" t="s">
        <v>1435</v>
      </c>
      <c r="I140" s="319" t="s">
        <v>1434</v>
      </c>
      <c r="J140" s="319"/>
      <c r="K140" s="367"/>
    </row>
    <row r="141" s="1" customFormat="1" ht="15" customHeight="1">
      <c r="B141" s="364"/>
      <c r="C141" s="319" t="s">
        <v>42</v>
      </c>
      <c r="D141" s="319"/>
      <c r="E141" s="319"/>
      <c r="F141" s="342" t="s">
        <v>1399</v>
      </c>
      <c r="G141" s="319"/>
      <c r="H141" s="319" t="s">
        <v>1455</v>
      </c>
      <c r="I141" s="319" t="s">
        <v>1434</v>
      </c>
      <c r="J141" s="319"/>
      <c r="K141" s="367"/>
    </row>
    <row r="142" s="1" customFormat="1" ht="15" customHeight="1">
      <c r="B142" s="364"/>
      <c r="C142" s="319" t="s">
        <v>1456</v>
      </c>
      <c r="D142" s="319"/>
      <c r="E142" s="319"/>
      <c r="F142" s="342" t="s">
        <v>1399</v>
      </c>
      <c r="G142" s="319"/>
      <c r="H142" s="319" t="s">
        <v>1457</v>
      </c>
      <c r="I142" s="319" t="s">
        <v>1434</v>
      </c>
      <c r="J142" s="319"/>
      <c r="K142" s="367"/>
    </row>
    <row r="143" s="1" customFormat="1" ht="15" customHeight="1">
      <c r="B143" s="368"/>
      <c r="C143" s="369"/>
      <c r="D143" s="369"/>
      <c r="E143" s="369"/>
      <c r="F143" s="369"/>
      <c r="G143" s="369"/>
      <c r="H143" s="369"/>
      <c r="I143" s="369"/>
      <c r="J143" s="369"/>
      <c r="K143" s="370"/>
    </row>
    <row r="144" s="1" customFormat="1" ht="18.75" customHeight="1">
      <c r="B144" s="355"/>
      <c r="C144" s="355"/>
      <c r="D144" s="355"/>
      <c r="E144" s="355"/>
      <c r="F144" s="356"/>
      <c r="G144" s="355"/>
      <c r="H144" s="355"/>
      <c r="I144" s="355"/>
      <c r="J144" s="355"/>
      <c r="K144" s="355"/>
    </row>
    <row r="145" s="1" customFormat="1" ht="18.75" customHeight="1"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</row>
    <row r="146" s="1" customFormat="1" ht="7.5" customHeight="1">
      <c r="B146" s="328"/>
      <c r="C146" s="329"/>
      <c r="D146" s="329"/>
      <c r="E146" s="329"/>
      <c r="F146" s="329"/>
      <c r="G146" s="329"/>
      <c r="H146" s="329"/>
      <c r="I146" s="329"/>
      <c r="J146" s="329"/>
      <c r="K146" s="330"/>
    </row>
    <row r="147" s="1" customFormat="1" ht="45" customHeight="1">
      <c r="B147" s="331"/>
      <c r="C147" s="332" t="s">
        <v>1458</v>
      </c>
      <c r="D147" s="332"/>
      <c r="E147" s="332"/>
      <c r="F147" s="332"/>
      <c r="G147" s="332"/>
      <c r="H147" s="332"/>
      <c r="I147" s="332"/>
      <c r="J147" s="332"/>
      <c r="K147" s="333"/>
    </row>
    <row r="148" s="1" customFormat="1" ht="17.25" customHeight="1">
      <c r="B148" s="331"/>
      <c r="C148" s="334" t="s">
        <v>1393</v>
      </c>
      <c r="D148" s="334"/>
      <c r="E148" s="334"/>
      <c r="F148" s="334" t="s">
        <v>1394</v>
      </c>
      <c r="G148" s="335"/>
      <c r="H148" s="334" t="s">
        <v>58</v>
      </c>
      <c r="I148" s="334" t="s">
        <v>61</v>
      </c>
      <c r="J148" s="334" t="s">
        <v>1395</v>
      </c>
      <c r="K148" s="333"/>
    </row>
    <row r="149" s="1" customFormat="1" ht="17.25" customHeight="1">
      <c r="B149" s="331"/>
      <c r="C149" s="336" t="s">
        <v>1396</v>
      </c>
      <c r="D149" s="336"/>
      <c r="E149" s="336"/>
      <c r="F149" s="337" t="s">
        <v>1397</v>
      </c>
      <c r="G149" s="338"/>
      <c r="H149" s="336"/>
      <c r="I149" s="336"/>
      <c r="J149" s="336" t="s">
        <v>1398</v>
      </c>
      <c r="K149" s="333"/>
    </row>
    <row r="150" s="1" customFormat="1" ht="5.25" customHeight="1">
      <c r="B150" s="344"/>
      <c r="C150" s="339"/>
      <c r="D150" s="339"/>
      <c r="E150" s="339"/>
      <c r="F150" s="339"/>
      <c r="G150" s="340"/>
      <c r="H150" s="339"/>
      <c r="I150" s="339"/>
      <c r="J150" s="339"/>
      <c r="K150" s="367"/>
    </row>
    <row r="151" s="1" customFormat="1" ht="15" customHeight="1">
      <c r="B151" s="344"/>
      <c r="C151" s="371" t="s">
        <v>1402</v>
      </c>
      <c r="D151" s="319"/>
      <c r="E151" s="319"/>
      <c r="F151" s="372" t="s">
        <v>1399</v>
      </c>
      <c r="G151" s="319"/>
      <c r="H151" s="371" t="s">
        <v>1439</v>
      </c>
      <c r="I151" s="371" t="s">
        <v>1401</v>
      </c>
      <c r="J151" s="371">
        <v>120</v>
      </c>
      <c r="K151" s="367"/>
    </row>
    <row r="152" s="1" customFormat="1" ht="15" customHeight="1">
      <c r="B152" s="344"/>
      <c r="C152" s="371" t="s">
        <v>1448</v>
      </c>
      <c r="D152" s="319"/>
      <c r="E152" s="319"/>
      <c r="F152" s="372" t="s">
        <v>1399</v>
      </c>
      <c r="G152" s="319"/>
      <c r="H152" s="371" t="s">
        <v>1459</v>
      </c>
      <c r="I152" s="371" t="s">
        <v>1401</v>
      </c>
      <c r="J152" s="371" t="s">
        <v>1450</v>
      </c>
      <c r="K152" s="367"/>
    </row>
    <row r="153" s="1" customFormat="1" ht="15" customHeight="1">
      <c r="B153" s="344"/>
      <c r="C153" s="371" t="s">
        <v>1347</v>
      </c>
      <c r="D153" s="319"/>
      <c r="E153" s="319"/>
      <c r="F153" s="372" t="s">
        <v>1399</v>
      </c>
      <c r="G153" s="319"/>
      <c r="H153" s="371" t="s">
        <v>1460</v>
      </c>
      <c r="I153" s="371" t="s">
        <v>1401</v>
      </c>
      <c r="J153" s="371" t="s">
        <v>1450</v>
      </c>
      <c r="K153" s="367"/>
    </row>
    <row r="154" s="1" customFormat="1" ht="15" customHeight="1">
      <c r="B154" s="344"/>
      <c r="C154" s="371" t="s">
        <v>1404</v>
      </c>
      <c r="D154" s="319"/>
      <c r="E154" s="319"/>
      <c r="F154" s="372" t="s">
        <v>1405</v>
      </c>
      <c r="G154" s="319"/>
      <c r="H154" s="371" t="s">
        <v>1439</v>
      </c>
      <c r="I154" s="371" t="s">
        <v>1401</v>
      </c>
      <c r="J154" s="371">
        <v>50</v>
      </c>
      <c r="K154" s="367"/>
    </row>
    <row r="155" s="1" customFormat="1" ht="15" customHeight="1">
      <c r="B155" s="344"/>
      <c r="C155" s="371" t="s">
        <v>1407</v>
      </c>
      <c r="D155" s="319"/>
      <c r="E155" s="319"/>
      <c r="F155" s="372" t="s">
        <v>1399</v>
      </c>
      <c r="G155" s="319"/>
      <c r="H155" s="371" t="s">
        <v>1439</v>
      </c>
      <c r="I155" s="371" t="s">
        <v>1409</v>
      </c>
      <c r="J155" s="371"/>
      <c r="K155" s="367"/>
    </row>
    <row r="156" s="1" customFormat="1" ht="15" customHeight="1">
      <c r="B156" s="344"/>
      <c r="C156" s="371" t="s">
        <v>1418</v>
      </c>
      <c r="D156" s="319"/>
      <c r="E156" s="319"/>
      <c r="F156" s="372" t="s">
        <v>1405</v>
      </c>
      <c r="G156" s="319"/>
      <c r="H156" s="371" t="s">
        <v>1439</v>
      </c>
      <c r="I156" s="371" t="s">
        <v>1401</v>
      </c>
      <c r="J156" s="371">
        <v>50</v>
      </c>
      <c r="K156" s="367"/>
    </row>
    <row r="157" s="1" customFormat="1" ht="15" customHeight="1">
      <c r="B157" s="344"/>
      <c r="C157" s="371" t="s">
        <v>1426</v>
      </c>
      <c r="D157" s="319"/>
      <c r="E157" s="319"/>
      <c r="F157" s="372" t="s">
        <v>1405</v>
      </c>
      <c r="G157" s="319"/>
      <c r="H157" s="371" t="s">
        <v>1439</v>
      </c>
      <c r="I157" s="371" t="s">
        <v>1401</v>
      </c>
      <c r="J157" s="371">
        <v>50</v>
      </c>
      <c r="K157" s="367"/>
    </row>
    <row r="158" s="1" customFormat="1" ht="15" customHeight="1">
      <c r="B158" s="344"/>
      <c r="C158" s="371" t="s">
        <v>1424</v>
      </c>
      <c r="D158" s="319"/>
      <c r="E158" s="319"/>
      <c r="F158" s="372" t="s">
        <v>1405</v>
      </c>
      <c r="G158" s="319"/>
      <c r="H158" s="371" t="s">
        <v>1439</v>
      </c>
      <c r="I158" s="371" t="s">
        <v>1401</v>
      </c>
      <c r="J158" s="371">
        <v>50</v>
      </c>
      <c r="K158" s="367"/>
    </row>
    <row r="159" s="1" customFormat="1" ht="15" customHeight="1">
      <c r="B159" s="344"/>
      <c r="C159" s="371" t="s">
        <v>149</v>
      </c>
      <c r="D159" s="319"/>
      <c r="E159" s="319"/>
      <c r="F159" s="372" t="s">
        <v>1399</v>
      </c>
      <c r="G159" s="319"/>
      <c r="H159" s="371" t="s">
        <v>1461</v>
      </c>
      <c r="I159" s="371" t="s">
        <v>1401</v>
      </c>
      <c r="J159" s="371" t="s">
        <v>1462</v>
      </c>
      <c r="K159" s="367"/>
    </row>
    <row r="160" s="1" customFormat="1" ht="15" customHeight="1">
      <c r="B160" s="344"/>
      <c r="C160" s="371" t="s">
        <v>1463</v>
      </c>
      <c r="D160" s="319"/>
      <c r="E160" s="319"/>
      <c r="F160" s="372" t="s">
        <v>1399</v>
      </c>
      <c r="G160" s="319"/>
      <c r="H160" s="371" t="s">
        <v>1464</v>
      </c>
      <c r="I160" s="371" t="s">
        <v>1434</v>
      </c>
      <c r="J160" s="371"/>
      <c r="K160" s="367"/>
    </row>
    <row r="161" s="1" customFormat="1" ht="15" customHeight="1">
      <c r="B161" s="373"/>
      <c r="C161" s="353"/>
      <c r="D161" s="353"/>
      <c r="E161" s="353"/>
      <c r="F161" s="353"/>
      <c r="G161" s="353"/>
      <c r="H161" s="353"/>
      <c r="I161" s="353"/>
      <c r="J161" s="353"/>
      <c r="K161" s="374"/>
    </row>
    <row r="162" s="1" customFormat="1" ht="18.75" customHeight="1">
      <c r="B162" s="355"/>
      <c r="C162" s="365"/>
      <c r="D162" s="365"/>
      <c r="E162" s="365"/>
      <c r="F162" s="375"/>
      <c r="G162" s="365"/>
      <c r="H162" s="365"/>
      <c r="I162" s="365"/>
      <c r="J162" s="365"/>
      <c r="K162" s="355"/>
    </row>
    <row r="163" s="1" customFormat="1" ht="18.75" customHeight="1"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</row>
    <row r="164" s="1" customFormat="1" ht="7.5" customHeight="1">
      <c r="B164" s="306"/>
      <c r="C164" s="307"/>
      <c r="D164" s="307"/>
      <c r="E164" s="307"/>
      <c r="F164" s="307"/>
      <c r="G164" s="307"/>
      <c r="H164" s="307"/>
      <c r="I164" s="307"/>
      <c r="J164" s="307"/>
      <c r="K164" s="308"/>
    </row>
    <row r="165" s="1" customFormat="1" ht="45" customHeight="1">
      <c r="B165" s="309"/>
      <c r="C165" s="310" t="s">
        <v>1465</v>
      </c>
      <c r="D165" s="310"/>
      <c r="E165" s="310"/>
      <c r="F165" s="310"/>
      <c r="G165" s="310"/>
      <c r="H165" s="310"/>
      <c r="I165" s="310"/>
      <c r="J165" s="310"/>
      <c r="K165" s="311"/>
    </row>
    <row r="166" s="1" customFormat="1" ht="17.25" customHeight="1">
      <c r="B166" s="309"/>
      <c r="C166" s="334" t="s">
        <v>1393</v>
      </c>
      <c r="D166" s="334"/>
      <c r="E166" s="334"/>
      <c r="F166" s="334" t="s">
        <v>1394</v>
      </c>
      <c r="G166" s="376"/>
      <c r="H166" s="377" t="s">
        <v>58</v>
      </c>
      <c r="I166" s="377" t="s">
        <v>61</v>
      </c>
      <c r="J166" s="334" t="s">
        <v>1395</v>
      </c>
      <c r="K166" s="311"/>
    </row>
    <row r="167" s="1" customFormat="1" ht="17.25" customHeight="1">
      <c r="B167" s="312"/>
      <c r="C167" s="336" t="s">
        <v>1396</v>
      </c>
      <c r="D167" s="336"/>
      <c r="E167" s="336"/>
      <c r="F167" s="337" t="s">
        <v>1397</v>
      </c>
      <c r="G167" s="378"/>
      <c r="H167" s="379"/>
      <c r="I167" s="379"/>
      <c r="J167" s="336" t="s">
        <v>1398</v>
      </c>
      <c r="K167" s="314"/>
    </row>
    <row r="168" s="1" customFormat="1" ht="5.25" customHeight="1">
      <c r="B168" s="344"/>
      <c r="C168" s="339"/>
      <c r="D168" s="339"/>
      <c r="E168" s="339"/>
      <c r="F168" s="339"/>
      <c r="G168" s="340"/>
      <c r="H168" s="339"/>
      <c r="I168" s="339"/>
      <c r="J168" s="339"/>
      <c r="K168" s="367"/>
    </row>
    <row r="169" s="1" customFormat="1" ht="15" customHeight="1">
      <c r="B169" s="344"/>
      <c r="C169" s="319" t="s">
        <v>1402</v>
      </c>
      <c r="D169" s="319"/>
      <c r="E169" s="319"/>
      <c r="F169" s="342" t="s">
        <v>1399</v>
      </c>
      <c r="G169" s="319"/>
      <c r="H169" s="319" t="s">
        <v>1439</v>
      </c>
      <c r="I169" s="319" t="s">
        <v>1401</v>
      </c>
      <c r="J169" s="319">
        <v>120</v>
      </c>
      <c r="K169" s="367"/>
    </row>
    <row r="170" s="1" customFormat="1" ht="15" customHeight="1">
      <c r="B170" s="344"/>
      <c r="C170" s="319" t="s">
        <v>1448</v>
      </c>
      <c r="D170" s="319"/>
      <c r="E170" s="319"/>
      <c r="F170" s="342" t="s">
        <v>1399</v>
      </c>
      <c r="G170" s="319"/>
      <c r="H170" s="319" t="s">
        <v>1449</v>
      </c>
      <c r="I170" s="319" t="s">
        <v>1401</v>
      </c>
      <c r="J170" s="319" t="s">
        <v>1450</v>
      </c>
      <c r="K170" s="367"/>
    </row>
    <row r="171" s="1" customFormat="1" ht="15" customHeight="1">
      <c r="B171" s="344"/>
      <c r="C171" s="319" t="s">
        <v>1347</v>
      </c>
      <c r="D171" s="319"/>
      <c r="E171" s="319"/>
      <c r="F171" s="342" t="s">
        <v>1399</v>
      </c>
      <c r="G171" s="319"/>
      <c r="H171" s="319" t="s">
        <v>1466</v>
      </c>
      <c r="I171" s="319" t="s">
        <v>1401</v>
      </c>
      <c r="J171" s="319" t="s">
        <v>1450</v>
      </c>
      <c r="K171" s="367"/>
    </row>
    <row r="172" s="1" customFormat="1" ht="15" customHeight="1">
      <c r="B172" s="344"/>
      <c r="C172" s="319" t="s">
        <v>1404</v>
      </c>
      <c r="D172" s="319"/>
      <c r="E172" s="319"/>
      <c r="F172" s="342" t="s">
        <v>1405</v>
      </c>
      <c r="G172" s="319"/>
      <c r="H172" s="319" t="s">
        <v>1466</v>
      </c>
      <c r="I172" s="319" t="s">
        <v>1401</v>
      </c>
      <c r="J172" s="319">
        <v>50</v>
      </c>
      <c r="K172" s="367"/>
    </row>
    <row r="173" s="1" customFormat="1" ht="15" customHeight="1">
      <c r="B173" s="344"/>
      <c r="C173" s="319" t="s">
        <v>1407</v>
      </c>
      <c r="D173" s="319"/>
      <c r="E173" s="319"/>
      <c r="F173" s="342" t="s">
        <v>1399</v>
      </c>
      <c r="G173" s="319"/>
      <c r="H173" s="319" t="s">
        <v>1466</v>
      </c>
      <c r="I173" s="319" t="s">
        <v>1409</v>
      </c>
      <c r="J173" s="319"/>
      <c r="K173" s="367"/>
    </row>
    <row r="174" s="1" customFormat="1" ht="15" customHeight="1">
      <c r="B174" s="344"/>
      <c r="C174" s="319" t="s">
        <v>1418</v>
      </c>
      <c r="D174" s="319"/>
      <c r="E174" s="319"/>
      <c r="F174" s="342" t="s">
        <v>1405</v>
      </c>
      <c r="G174" s="319"/>
      <c r="H174" s="319" t="s">
        <v>1466</v>
      </c>
      <c r="I174" s="319" t="s">
        <v>1401</v>
      </c>
      <c r="J174" s="319">
        <v>50</v>
      </c>
      <c r="K174" s="367"/>
    </row>
    <row r="175" s="1" customFormat="1" ht="15" customHeight="1">
      <c r="B175" s="344"/>
      <c r="C175" s="319" t="s">
        <v>1426</v>
      </c>
      <c r="D175" s="319"/>
      <c r="E175" s="319"/>
      <c r="F175" s="342" t="s">
        <v>1405</v>
      </c>
      <c r="G175" s="319"/>
      <c r="H175" s="319" t="s">
        <v>1466</v>
      </c>
      <c r="I175" s="319" t="s">
        <v>1401</v>
      </c>
      <c r="J175" s="319">
        <v>50</v>
      </c>
      <c r="K175" s="367"/>
    </row>
    <row r="176" s="1" customFormat="1" ht="15" customHeight="1">
      <c r="B176" s="344"/>
      <c r="C176" s="319" t="s">
        <v>1424</v>
      </c>
      <c r="D176" s="319"/>
      <c r="E176" s="319"/>
      <c r="F176" s="342" t="s">
        <v>1405</v>
      </c>
      <c r="G176" s="319"/>
      <c r="H176" s="319" t="s">
        <v>1466</v>
      </c>
      <c r="I176" s="319" t="s">
        <v>1401</v>
      </c>
      <c r="J176" s="319">
        <v>50</v>
      </c>
      <c r="K176" s="367"/>
    </row>
    <row r="177" s="1" customFormat="1" ht="15" customHeight="1">
      <c r="B177" s="344"/>
      <c r="C177" s="319" t="s">
        <v>161</v>
      </c>
      <c r="D177" s="319"/>
      <c r="E177" s="319"/>
      <c r="F177" s="342" t="s">
        <v>1399</v>
      </c>
      <c r="G177" s="319"/>
      <c r="H177" s="319" t="s">
        <v>1467</v>
      </c>
      <c r="I177" s="319" t="s">
        <v>1468</v>
      </c>
      <c r="J177" s="319"/>
      <c r="K177" s="367"/>
    </row>
    <row r="178" s="1" customFormat="1" ht="15" customHeight="1">
      <c r="B178" s="344"/>
      <c r="C178" s="319" t="s">
        <v>61</v>
      </c>
      <c r="D178" s="319"/>
      <c r="E178" s="319"/>
      <c r="F178" s="342" t="s">
        <v>1399</v>
      </c>
      <c r="G178" s="319"/>
      <c r="H178" s="319" t="s">
        <v>1469</v>
      </c>
      <c r="I178" s="319" t="s">
        <v>1470</v>
      </c>
      <c r="J178" s="319">
        <v>1</v>
      </c>
      <c r="K178" s="367"/>
    </row>
    <row r="179" s="1" customFormat="1" ht="15" customHeight="1">
      <c r="B179" s="344"/>
      <c r="C179" s="319" t="s">
        <v>57</v>
      </c>
      <c r="D179" s="319"/>
      <c r="E179" s="319"/>
      <c r="F179" s="342" t="s">
        <v>1399</v>
      </c>
      <c r="G179" s="319"/>
      <c r="H179" s="319" t="s">
        <v>1471</v>
      </c>
      <c r="I179" s="319" t="s">
        <v>1401</v>
      </c>
      <c r="J179" s="319">
        <v>20</v>
      </c>
      <c r="K179" s="367"/>
    </row>
    <row r="180" s="1" customFormat="1" ht="15" customHeight="1">
      <c r="B180" s="344"/>
      <c r="C180" s="319" t="s">
        <v>58</v>
      </c>
      <c r="D180" s="319"/>
      <c r="E180" s="319"/>
      <c r="F180" s="342" t="s">
        <v>1399</v>
      </c>
      <c r="G180" s="319"/>
      <c r="H180" s="319" t="s">
        <v>1472</v>
      </c>
      <c r="I180" s="319" t="s">
        <v>1401</v>
      </c>
      <c r="J180" s="319">
        <v>255</v>
      </c>
      <c r="K180" s="367"/>
    </row>
    <row r="181" s="1" customFormat="1" ht="15" customHeight="1">
      <c r="B181" s="344"/>
      <c r="C181" s="319" t="s">
        <v>162</v>
      </c>
      <c r="D181" s="319"/>
      <c r="E181" s="319"/>
      <c r="F181" s="342" t="s">
        <v>1399</v>
      </c>
      <c r="G181" s="319"/>
      <c r="H181" s="319" t="s">
        <v>1363</v>
      </c>
      <c r="I181" s="319" t="s">
        <v>1401</v>
      </c>
      <c r="J181" s="319">
        <v>10</v>
      </c>
      <c r="K181" s="367"/>
    </row>
    <row r="182" s="1" customFormat="1" ht="15" customHeight="1">
      <c r="B182" s="344"/>
      <c r="C182" s="319" t="s">
        <v>163</v>
      </c>
      <c r="D182" s="319"/>
      <c r="E182" s="319"/>
      <c r="F182" s="342" t="s">
        <v>1399</v>
      </c>
      <c r="G182" s="319"/>
      <c r="H182" s="319" t="s">
        <v>1473</v>
      </c>
      <c r="I182" s="319" t="s">
        <v>1434</v>
      </c>
      <c r="J182" s="319"/>
      <c r="K182" s="367"/>
    </row>
    <row r="183" s="1" customFormat="1" ht="15" customHeight="1">
      <c r="B183" s="344"/>
      <c r="C183" s="319" t="s">
        <v>1474</v>
      </c>
      <c r="D183" s="319"/>
      <c r="E183" s="319"/>
      <c r="F183" s="342" t="s">
        <v>1399</v>
      </c>
      <c r="G183" s="319"/>
      <c r="H183" s="319" t="s">
        <v>1475</v>
      </c>
      <c r="I183" s="319" t="s">
        <v>1434</v>
      </c>
      <c r="J183" s="319"/>
      <c r="K183" s="367"/>
    </row>
    <row r="184" s="1" customFormat="1" ht="15" customHeight="1">
      <c r="B184" s="344"/>
      <c r="C184" s="319" t="s">
        <v>1463</v>
      </c>
      <c r="D184" s="319"/>
      <c r="E184" s="319"/>
      <c r="F184" s="342" t="s">
        <v>1399</v>
      </c>
      <c r="G184" s="319"/>
      <c r="H184" s="319" t="s">
        <v>1476</v>
      </c>
      <c r="I184" s="319" t="s">
        <v>1434</v>
      </c>
      <c r="J184" s="319"/>
      <c r="K184" s="367"/>
    </row>
    <row r="185" s="1" customFormat="1" ht="15" customHeight="1">
      <c r="B185" s="344"/>
      <c r="C185" s="319" t="s">
        <v>165</v>
      </c>
      <c r="D185" s="319"/>
      <c r="E185" s="319"/>
      <c r="F185" s="342" t="s">
        <v>1405</v>
      </c>
      <c r="G185" s="319"/>
      <c r="H185" s="319" t="s">
        <v>1477</v>
      </c>
      <c r="I185" s="319" t="s">
        <v>1401</v>
      </c>
      <c r="J185" s="319">
        <v>50</v>
      </c>
      <c r="K185" s="367"/>
    </row>
    <row r="186" s="1" customFormat="1" ht="15" customHeight="1">
      <c r="B186" s="344"/>
      <c r="C186" s="319" t="s">
        <v>1478</v>
      </c>
      <c r="D186" s="319"/>
      <c r="E186" s="319"/>
      <c r="F186" s="342" t="s">
        <v>1405</v>
      </c>
      <c r="G186" s="319"/>
      <c r="H186" s="319" t="s">
        <v>1479</v>
      </c>
      <c r="I186" s="319" t="s">
        <v>1480</v>
      </c>
      <c r="J186" s="319"/>
      <c r="K186" s="367"/>
    </row>
    <row r="187" s="1" customFormat="1" ht="15" customHeight="1">
      <c r="B187" s="344"/>
      <c r="C187" s="319" t="s">
        <v>1481</v>
      </c>
      <c r="D187" s="319"/>
      <c r="E187" s="319"/>
      <c r="F187" s="342" t="s">
        <v>1405</v>
      </c>
      <c r="G187" s="319"/>
      <c r="H187" s="319" t="s">
        <v>1482</v>
      </c>
      <c r="I187" s="319" t="s">
        <v>1480</v>
      </c>
      <c r="J187" s="319"/>
      <c r="K187" s="367"/>
    </row>
    <row r="188" s="1" customFormat="1" ht="15" customHeight="1">
      <c r="B188" s="344"/>
      <c r="C188" s="319" t="s">
        <v>1483</v>
      </c>
      <c r="D188" s="319"/>
      <c r="E188" s="319"/>
      <c r="F188" s="342" t="s">
        <v>1405</v>
      </c>
      <c r="G188" s="319"/>
      <c r="H188" s="319" t="s">
        <v>1484</v>
      </c>
      <c r="I188" s="319" t="s">
        <v>1480</v>
      </c>
      <c r="J188" s="319"/>
      <c r="K188" s="367"/>
    </row>
    <row r="189" s="1" customFormat="1" ht="15" customHeight="1">
      <c r="B189" s="344"/>
      <c r="C189" s="380" t="s">
        <v>1485</v>
      </c>
      <c r="D189" s="319"/>
      <c r="E189" s="319"/>
      <c r="F189" s="342" t="s">
        <v>1405</v>
      </c>
      <c r="G189" s="319"/>
      <c r="H189" s="319" t="s">
        <v>1486</v>
      </c>
      <c r="I189" s="319" t="s">
        <v>1487</v>
      </c>
      <c r="J189" s="381" t="s">
        <v>1488</v>
      </c>
      <c r="K189" s="367"/>
    </row>
    <row r="190" s="1" customFormat="1" ht="15" customHeight="1">
      <c r="B190" s="344"/>
      <c r="C190" s="380" t="s">
        <v>46</v>
      </c>
      <c r="D190" s="319"/>
      <c r="E190" s="319"/>
      <c r="F190" s="342" t="s">
        <v>1399</v>
      </c>
      <c r="G190" s="319"/>
      <c r="H190" s="316" t="s">
        <v>1489</v>
      </c>
      <c r="I190" s="319" t="s">
        <v>1490</v>
      </c>
      <c r="J190" s="319"/>
      <c r="K190" s="367"/>
    </row>
    <row r="191" s="1" customFormat="1" ht="15" customHeight="1">
      <c r="B191" s="344"/>
      <c r="C191" s="380" t="s">
        <v>1491</v>
      </c>
      <c r="D191" s="319"/>
      <c r="E191" s="319"/>
      <c r="F191" s="342" t="s">
        <v>1399</v>
      </c>
      <c r="G191" s="319"/>
      <c r="H191" s="319" t="s">
        <v>1492</v>
      </c>
      <c r="I191" s="319" t="s">
        <v>1434</v>
      </c>
      <c r="J191" s="319"/>
      <c r="K191" s="367"/>
    </row>
    <row r="192" s="1" customFormat="1" ht="15" customHeight="1">
      <c r="B192" s="344"/>
      <c r="C192" s="380" t="s">
        <v>1493</v>
      </c>
      <c r="D192" s="319"/>
      <c r="E192" s="319"/>
      <c r="F192" s="342" t="s">
        <v>1399</v>
      </c>
      <c r="G192" s="319"/>
      <c r="H192" s="319" t="s">
        <v>1494</v>
      </c>
      <c r="I192" s="319" t="s">
        <v>1434</v>
      </c>
      <c r="J192" s="319"/>
      <c r="K192" s="367"/>
    </row>
    <row r="193" s="1" customFormat="1" ht="15" customHeight="1">
      <c r="B193" s="344"/>
      <c r="C193" s="380" t="s">
        <v>1495</v>
      </c>
      <c r="D193" s="319"/>
      <c r="E193" s="319"/>
      <c r="F193" s="342" t="s">
        <v>1405</v>
      </c>
      <c r="G193" s="319"/>
      <c r="H193" s="319" t="s">
        <v>1496</v>
      </c>
      <c r="I193" s="319" t="s">
        <v>1434</v>
      </c>
      <c r="J193" s="319"/>
      <c r="K193" s="367"/>
    </row>
    <row r="194" s="1" customFormat="1" ht="15" customHeight="1">
      <c r="B194" s="373"/>
      <c r="C194" s="382"/>
      <c r="D194" s="353"/>
      <c r="E194" s="353"/>
      <c r="F194" s="353"/>
      <c r="G194" s="353"/>
      <c r="H194" s="353"/>
      <c r="I194" s="353"/>
      <c r="J194" s="353"/>
      <c r="K194" s="374"/>
    </row>
    <row r="195" s="1" customFormat="1" ht="18.75" customHeight="1">
      <c r="B195" s="355"/>
      <c r="C195" s="365"/>
      <c r="D195" s="365"/>
      <c r="E195" s="365"/>
      <c r="F195" s="375"/>
      <c r="G195" s="365"/>
      <c r="H195" s="365"/>
      <c r="I195" s="365"/>
      <c r="J195" s="365"/>
      <c r="K195" s="355"/>
    </row>
    <row r="196" s="1" customFormat="1" ht="18.75" customHeight="1">
      <c r="B196" s="355"/>
      <c r="C196" s="365"/>
      <c r="D196" s="365"/>
      <c r="E196" s="365"/>
      <c r="F196" s="375"/>
      <c r="G196" s="365"/>
      <c r="H196" s="365"/>
      <c r="I196" s="365"/>
      <c r="J196" s="365"/>
      <c r="K196" s="355"/>
    </row>
    <row r="197" s="1" customFormat="1" ht="18.75" customHeight="1">
      <c r="B197" s="327"/>
      <c r="C197" s="327"/>
      <c r="D197" s="327"/>
      <c r="E197" s="327"/>
      <c r="F197" s="327"/>
      <c r="G197" s="327"/>
      <c r="H197" s="327"/>
      <c r="I197" s="327"/>
      <c r="J197" s="327"/>
      <c r="K197" s="327"/>
    </row>
    <row r="198" s="1" customFormat="1" ht="13.5">
      <c r="B198" s="306"/>
      <c r="C198" s="307"/>
      <c r="D198" s="307"/>
      <c r="E198" s="307"/>
      <c r="F198" s="307"/>
      <c r="G198" s="307"/>
      <c r="H198" s="307"/>
      <c r="I198" s="307"/>
      <c r="J198" s="307"/>
      <c r="K198" s="308"/>
    </row>
    <row r="199" s="1" customFormat="1" ht="21">
      <c r="B199" s="309"/>
      <c r="C199" s="310" t="s">
        <v>1497</v>
      </c>
      <c r="D199" s="310"/>
      <c r="E199" s="310"/>
      <c r="F199" s="310"/>
      <c r="G199" s="310"/>
      <c r="H199" s="310"/>
      <c r="I199" s="310"/>
      <c r="J199" s="310"/>
      <c r="K199" s="311"/>
    </row>
    <row r="200" s="1" customFormat="1" ht="25.5" customHeight="1">
      <c r="B200" s="309"/>
      <c r="C200" s="383" t="s">
        <v>1498</v>
      </c>
      <c r="D200" s="383"/>
      <c r="E200" s="383"/>
      <c r="F200" s="383" t="s">
        <v>1499</v>
      </c>
      <c r="G200" s="384"/>
      <c r="H200" s="383" t="s">
        <v>1500</v>
      </c>
      <c r="I200" s="383"/>
      <c r="J200" s="383"/>
      <c r="K200" s="311"/>
    </row>
    <row r="201" s="1" customFormat="1" ht="5.25" customHeight="1">
      <c r="B201" s="344"/>
      <c r="C201" s="339"/>
      <c r="D201" s="339"/>
      <c r="E201" s="339"/>
      <c r="F201" s="339"/>
      <c r="G201" s="365"/>
      <c r="H201" s="339"/>
      <c r="I201" s="339"/>
      <c r="J201" s="339"/>
      <c r="K201" s="367"/>
    </row>
    <row r="202" s="1" customFormat="1" ht="15" customHeight="1">
      <c r="B202" s="344"/>
      <c r="C202" s="319" t="s">
        <v>1490</v>
      </c>
      <c r="D202" s="319"/>
      <c r="E202" s="319"/>
      <c r="F202" s="342" t="s">
        <v>47</v>
      </c>
      <c r="G202" s="319"/>
      <c r="H202" s="319" t="s">
        <v>1501</v>
      </c>
      <c r="I202" s="319"/>
      <c r="J202" s="319"/>
      <c r="K202" s="367"/>
    </row>
    <row r="203" s="1" customFormat="1" ht="15" customHeight="1">
      <c r="B203" s="344"/>
      <c r="C203" s="319"/>
      <c r="D203" s="319"/>
      <c r="E203" s="319"/>
      <c r="F203" s="342" t="s">
        <v>48</v>
      </c>
      <c r="G203" s="319"/>
      <c r="H203" s="319" t="s">
        <v>1502</v>
      </c>
      <c r="I203" s="319"/>
      <c r="J203" s="319"/>
      <c r="K203" s="367"/>
    </row>
    <row r="204" s="1" customFormat="1" ht="15" customHeight="1">
      <c r="B204" s="344"/>
      <c r="C204" s="319"/>
      <c r="D204" s="319"/>
      <c r="E204" s="319"/>
      <c r="F204" s="342" t="s">
        <v>51</v>
      </c>
      <c r="G204" s="319"/>
      <c r="H204" s="319" t="s">
        <v>1503</v>
      </c>
      <c r="I204" s="319"/>
      <c r="J204" s="319"/>
      <c r="K204" s="367"/>
    </row>
    <row r="205" s="1" customFormat="1" ht="15" customHeight="1">
      <c r="B205" s="344"/>
      <c r="C205" s="319"/>
      <c r="D205" s="319"/>
      <c r="E205" s="319"/>
      <c r="F205" s="342" t="s">
        <v>49</v>
      </c>
      <c r="G205" s="319"/>
      <c r="H205" s="319" t="s">
        <v>1504</v>
      </c>
      <c r="I205" s="319"/>
      <c r="J205" s="319"/>
      <c r="K205" s="367"/>
    </row>
    <row r="206" s="1" customFormat="1" ht="15" customHeight="1">
      <c r="B206" s="344"/>
      <c r="C206" s="319"/>
      <c r="D206" s="319"/>
      <c r="E206" s="319"/>
      <c r="F206" s="342" t="s">
        <v>50</v>
      </c>
      <c r="G206" s="319"/>
      <c r="H206" s="319" t="s">
        <v>1505</v>
      </c>
      <c r="I206" s="319"/>
      <c r="J206" s="319"/>
      <c r="K206" s="367"/>
    </row>
    <row r="207" s="1" customFormat="1" ht="15" customHeight="1">
      <c r="B207" s="344"/>
      <c r="C207" s="319"/>
      <c r="D207" s="319"/>
      <c r="E207" s="319"/>
      <c r="F207" s="342"/>
      <c r="G207" s="319"/>
      <c r="H207" s="319"/>
      <c r="I207" s="319"/>
      <c r="J207" s="319"/>
      <c r="K207" s="367"/>
    </row>
    <row r="208" s="1" customFormat="1" ht="15" customHeight="1">
      <c r="B208" s="344"/>
      <c r="C208" s="319" t="s">
        <v>1446</v>
      </c>
      <c r="D208" s="319"/>
      <c r="E208" s="319"/>
      <c r="F208" s="342" t="s">
        <v>83</v>
      </c>
      <c r="G208" s="319"/>
      <c r="H208" s="319" t="s">
        <v>1506</v>
      </c>
      <c r="I208" s="319"/>
      <c r="J208" s="319"/>
      <c r="K208" s="367"/>
    </row>
    <row r="209" s="1" customFormat="1" ht="15" customHeight="1">
      <c r="B209" s="344"/>
      <c r="C209" s="319"/>
      <c r="D209" s="319"/>
      <c r="E209" s="319"/>
      <c r="F209" s="342" t="s">
        <v>1343</v>
      </c>
      <c r="G209" s="319"/>
      <c r="H209" s="319" t="s">
        <v>1344</v>
      </c>
      <c r="I209" s="319"/>
      <c r="J209" s="319"/>
      <c r="K209" s="367"/>
    </row>
    <row r="210" s="1" customFormat="1" ht="15" customHeight="1">
      <c r="B210" s="344"/>
      <c r="C210" s="319"/>
      <c r="D210" s="319"/>
      <c r="E210" s="319"/>
      <c r="F210" s="342" t="s">
        <v>1341</v>
      </c>
      <c r="G210" s="319"/>
      <c r="H210" s="319" t="s">
        <v>1507</v>
      </c>
      <c r="I210" s="319"/>
      <c r="J210" s="319"/>
      <c r="K210" s="367"/>
    </row>
    <row r="211" s="1" customFormat="1" ht="15" customHeight="1">
      <c r="B211" s="385"/>
      <c r="C211" s="319"/>
      <c r="D211" s="319"/>
      <c r="E211" s="319"/>
      <c r="F211" s="342" t="s">
        <v>108</v>
      </c>
      <c r="G211" s="380"/>
      <c r="H211" s="371" t="s">
        <v>1345</v>
      </c>
      <c r="I211" s="371"/>
      <c r="J211" s="371"/>
      <c r="K211" s="386"/>
    </row>
    <row r="212" s="1" customFormat="1" ht="15" customHeight="1">
      <c r="B212" s="385"/>
      <c r="C212" s="319"/>
      <c r="D212" s="319"/>
      <c r="E212" s="319"/>
      <c r="F212" s="342" t="s">
        <v>104</v>
      </c>
      <c r="G212" s="380"/>
      <c r="H212" s="371" t="s">
        <v>103</v>
      </c>
      <c r="I212" s="371"/>
      <c r="J212" s="371"/>
      <c r="K212" s="386"/>
    </row>
    <row r="213" s="1" customFormat="1" ht="15" customHeight="1">
      <c r="B213" s="385"/>
      <c r="C213" s="319"/>
      <c r="D213" s="319"/>
      <c r="E213" s="319"/>
      <c r="F213" s="342"/>
      <c r="G213" s="380"/>
      <c r="H213" s="371"/>
      <c r="I213" s="371"/>
      <c r="J213" s="371"/>
      <c r="K213" s="386"/>
    </row>
    <row r="214" s="1" customFormat="1" ht="15" customHeight="1">
      <c r="B214" s="385"/>
      <c r="C214" s="319" t="s">
        <v>1470</v>
      </c>
      <c r="D214" s="319"/>
      <c r="E214" s="319"/>
      <c r="F214" s="342">
        <v>1</v>
      </c>
      <c r="G214" s="380"/>
      <c r="H214" s="371" t="s">
        <v>1508</v>
      </c>
      <c r="I214" s="371"/>
      <c r="J214" s="371"/>
      <c r="K214" s="386"/>
    </row>
    <row r="215" s="1" customFormat="1" ht="15" customHeight="1">
      <c r="B215" s="385"/>
      <c r="C215" s="319"/>
      <c r="D215" s="319"/>
      <c r="E215" s="319"/>
      <c r="F215" s="342">
        <v>2</v>
      </c>
      <c r="G215" s="380"/>
      <c r="H215" s="371" t="s">
        <v>1509</v>
      </c>
      <c r="I215" s="371"/>
      <c r="J215" s="371"/>
      <c r="K215" s="386"/>
    </row>
    <row r="216" s="1" customFormat="1" ht="15" customHeight="1">
      <c r="B216" s="385"/>
      <c r="C216" s="319"/>
      <c r="D216" s="319"/>
      <c r="E216" s="319"/>
      <c r="F216" s="342">
        <v>3</v>
      </c>
      <c r="G216" s="380"/>
      <c r="H216" s="371" t="s">
        <v>1510</v>
      </c>
      <c r="I216" s="371"/>
      <c r="J216" s="371"/>
      <c r="K216" s="386"/>
    </row>
    <row r="217" s="1" customFormat="1" ht="15" customHeight="1">
      <c r="B217" s="385"/>
      <c r="C217" s="319"/>
      <c r="D217" s="319"/>
      <c r="E217" s="319"/>
      <c r="F217" s="342">
        <v>4</v>
      </c>
      <c r="G217" s="380"/>
      <c r="H217" s="371" t="s">
        <v>1511</v>
      </c>
      <c r="I217" s="371"/>
      <c r="J217" s="371"/>
      <c r="K217" s="386"/>
    </row>
    <row r="218" s="1" customFormat="1" ht="12.75" customHeight="1">
      <c r="B218" s="387"/>
      <c r="C218" s="388"/>
      <c r="D218" s="388"/>
      <c r="E218" s="388"/>
      <c r="F218" s="388"/>
      <c r="G218" s="388"/>
      <c r="H218" s="388"/>
      <c r="I218" s="388"/>
      <c r="J218" s="388"/>
      <c r="K218" s="389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  <c r="AZ2" s="130" t="s">
        <v>110</v>
      </c>
      <c r="BA2" s="130" t="s">
        <v>111</v>
      </c>
      <c r="BB2" s="130" t="s">
        <v>112</v>
      </c>
      <c r="BC2" s="130" t="s">
        <v>113</v>
      </c>
      <c r="BD2" s="130" t="s">
        <v>86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86</v>
      </c>
      <c r="AZ3" s="130" t="s">
        <v>114</v>
      </c>
      <c r="BA3" s="130" t="s">
        <v>115</v>
      </c>
      <c r="BB3" s="130" t="s">
        <v>112</v>
      </c>
      <c r="BC3" s="130" t="s">
        <v>116</v>
      </c>
      <c r="BD3" s="130" t="s">
        <v>86</v>
      </c>
    </row>
    <row r="4" s="1" customFormat="1" ht="24.96" customHeight="1">
      <c r="B4" s="22"/>
      <c r="D4" s="133" t="s">
        <v>117</v>
      </c>
      <c r="L4" s="22"/>
      <c r="M4" s="134" t="s">
        <v>10</v>
      </c>
      <c r="AT4" s="19" t="s">
        <v>4</v>
      </c>
      <c r="AZ4" s="130" t="s">
        <v>118</v>
      </c>
      <c r="BA4" s="130" t="s">
        <v>119</v>
      </c>
      <c r="BB4" s="130" t="s">
        <v>112</v>
      </c>
      <c r="BC4" s="130" t="s">
        <v>120</v>
      </c>
      <c r="BD4" s="130" t="s">
        <v>86</v>
      </c>
    </row>
    <row r="5" s="1" customFormat="1" ht="6.96" customHeight="1">
      <c r="B5" s="22"/>
      <c r="L5" s="22"/>
      <c r="AZ5" s="130" t="s">
        <v>121</v>
      </c>
      <c r="BA5" s="130" t="s">
        <v>122</v>
      </c>
      <c r="BB5" s="130" t="s">
        <v>123</v>
      </c>
      <c r="BC5" s="130" t="s">
        <v>124</v>
      </c>
      <c r="BD5" s="130" t="s">
        <v>86</v>
      </c>
    </row>
    <row r="6" s="1" customFormat="1" ht="12" customHeight="1">
      <c r="B6" s="22"/>
      <c r="D6" s="135" t="s">
        <v>16</v>
      </c>
      <c r="L6" s="22"/>
      <c r="AZ6" s="130" t="s">
        <v>125</v>
      </c>
      <c r="BA6" s="130" t="s">
        <v>126</v>
      </c>
      <c r="BB6" s="130" t="s">
        <v>112</v>
      </c>
      <c r="BC6" s="130" t="s">
        <v>127</v>
      </c>
      <c r="BD6" s="130" t="s">
        <v>86</v>
      </c>
    </row>
    <row r="7" s="1" customFormat="1" ht="16.5" customHeight="1">
      <c r="B7" s="22"/>
      <c r="E7" s="136" t="str">
        <f>'Rekapitulace stavby'!K6</f>
        <v>Opěrná stěna Průmyslová, Praha 15, č. akce 1076</v>
      </c>
      <c r="F7" s="135"/>
      <c r="G7" s="135"/>
      <c r="H7" s="135"/>
      <c r="L7" s="22"/>
      <c r="AZ7" s="130" t="s">
        <v>128</v>
      </c>
      <c r="BA7" s="130" t="s">
        <v>129</v>
      </c>
      <c r="BB7" s="130" t="s">
        <v>112</v>
      </c>
      <c r="BC7" s="130" t="s">
        <v>130</v>
      </c>
      <c r="BD7" s="130" t="s">
        <v>86</v>
      </c>
    </row>
    <row r="8" s="2" customFormat="1" ht="12" customHeight="1">
      <c r="A8" s="40"/>
      <c r="B8" s="46"/>
      <c r="C8" s="40"/>
      <c r="D8" s="135" t="s">
        <v>131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132</v>
      </c>
      <c r="BA8" s="130" t="s">
        <v>133</v>
      </c>
      <c r="BB8" s="130" t="s">
        <v>112</v>
      </c>
      <c r="BC8" s="130" t="s">
        <v>134</v>
      </c>
      <c r="BD8" s="130" t="s">
        <v>86</v>
      </c>
    </row>
    <row r="9" s="2" customFormat="1" ht="16.5" customHeight="1">
      <c r="A9" s="40"/>
      <c r="B9" s="46"/>
      <c r="C9" s="40"/>
      <c r="D9" s="40"/>
      <c r="E9" s="138" t="s">
        <v>135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136</v>
      </c>
      <c r="BA9" s="130" t="s">
        <v>137</v>
      </c>
      <c r="BB9" s="130" t="s">
        <v>112</v>
      </c>
      <c r="BC9" s="130" t="s">
        <v>138</v>
      </c>
      <c r="BD9" s="130" t="s">
        <v>86</v>
      </c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139</v>
      </c>
      <c r="BA10" s="130" t="s">
        <v>140</v>
      </c>
      <c r="BB10" s="130" t="s">
        <v>112</v>
      </c>
      <c r="BC10" s="130" t="s">
        <v>141</v>
      </c>
      <c r="BD10" s="130" t="s">
        <v>86</v>
      </c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142</v>
      </c>
      <c r="BA11" s="130" t="s">
        <v>143</v>
      </c>
      <c r="BB11" s="130" t="s">
        <v>112</v>
      </c>
      <c r="BC11" s="130" t="s">
        <v>144</v>
      </c>
      <c r="BD11" s="130" t="s">
        <v>86</v>
      </c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25. 1. 2021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30" t="s">
        <v>145</v>
      </c>
      <c r="BA12" s="130" t="s">
        <v>146</v>
      </c>
      <c r="BB12" s="130" t="s">
        <v>123</v>
      </c>
      <c r="BC12" s="130" t="s">
        <v>147</v>
      </c>
      <c r="BD12" s="130" t="s">
        <v>86</v>
      </c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30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">
        <v>34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35</v>
      </c>
      <c r="F21" s="40"/>
      <c r="G21" s="40"/>
      <c r="H21" s="40"/>
      <c r="I21" s="135" t="s">
        <v>29</v>
      </c>
      <c r="J21" s="139" t="s">
        <v>36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38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40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42</v>
      </c>
      <c r="E30" s="40"/>
      <c r="F30" s="40"/>
      <c r="G30" s="40"/>
      <c r="H30" s="40"/>
      <c r="I30" s="40"/>
      <c r="J30" s="147">
        <f>ROUND(J87,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44</v>
      </c>
      <c r="G32" s="40"/>
      <c r="H32" s="40"/>
      <c r="I32" s="148" t="s">
        <v>43</v>
      </c>
      <c r="J32" s="148" t="s">
        <v>45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46</v>
      </c>
      <c r="E33" s="135" t="s">
        <v>47</v>
      </c>
      <c r="F33" s="150">
        <f>ROUND((SUM(BE87:BE394)),  2)</f>
        <v>0</v>
      </c>
      <c r="G33" s="40"/>
      <c r="H33" s="40"/>
      <c r="I33" s="151">
        <v>0.20999999999999999</v>
      </c>
      <c r="J33" s="150">
        <f>ROUND(((SUM(BE87:BE394))*I33),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48</v>
      </c>
      <c r="F34" s="150">
        <f>ROUND((SUM(BF87:BF394)),  2)</f>
        <v>0</v>
      </c>
      <c r="G34" s="40"/>
      <c r="H34" s="40"/>
      <c r="I34" s="151">
        <v>0.14999999999999999</v>
      </c>
      <c r="J34" s="150">
        <f>ROUND(((SUM(BF87:BF394))*I34),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49</v>
      </c>
      <c r="F35" s="150">
        <f>ROUND((SUM(BG87:BG394)),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50</v>
      </c>
      <c r="F36" s="150">
        <f>ROUND((SUM(BH87:BH394)),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51</v>
      </c>
      <c r="F37" s="150">
        <f>ROUND((SUM(BI87:BI394)),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52</v>
      </c>
      <c r="E39" s="154"/>
      <c r="F39" s="154"/>
      <c r="G39" s="155" t="s">
        <v>53</v>
      </c>
      <c r="H39" s="156" t="s">
        <v>54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148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Opěrná stěna Průmyslová, Praha 15, č. akce 1076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131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SO101 - Komunikace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</v>
      </c>
      <c r="G52" s="42"/>
      <c r="H52" s="42"/>
      <c r="I52" s="34" t="s">
        <v>23</v>
      </c>
      <c r="J52" s="74" t="str">
        <f>IF(J12="","",J12)</f>
        <v>25. 1. 2021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Technická správa komunikací hl. m. Prahy, a.s.</v>
      </c>
      <c r="G54" s="42"/>
      <c r="H54" s="42"/>
      <c r="I54" s="34" t="s">
        <v>33</v>
      </c>
      <c r="J54" s="38" t="str">
        <f>E21</f>
        <v>d plus projektová a inženýrská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149</v>
      </c>
      <c r="D57" s="165"/>
      <c r="E57" s="165"/>
      <c r="F57" s="165"/>
      <c r="G57" s="165"/>
      <c r="H57" s="165"/>
      <c r="I57" s="165"/>
      <c r="J57" s="166" t="s">
        <v>150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151</v>
      </c>
    </row>
    <row r="60" s="9" customFormat="1" ht="24.96" customHeight="1">
      <c r="A60" s="9"/>
      <c r="B60" s="168"/>
      <c r="C60" s="169"/>
      <c r="D60" s="170" t="s">
        <v>152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153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154</v>
      </c>
      <c r="E62" s="177"/>
      <c r="F62" s="177"/>
      <c r="G62" s="177"/>
      <c r="H62" s="177"/>
      <c r="I62" s="177"/>
      <c r="J62" s="178">
        <f>J188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155</v>
      </c>
      <c r="E63" s="177"/>
      <c r="F63" s="177"/>
      <c r="G63" s="177"/>
      <c r="H63" s="177"/>
      <c r="I63" s="177"/>
      <c r="J63" s="178">
        <f>J191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156</v>
      </c>
      <c r="E64" s="177"/>
      <c r="F64" s="177"/>
      <c r="G64" s="177"/>
      <c r="H64" s="177"/>
      <c r="I64" s="177"/>
      <c r="J64" s="178">
        <f>J252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157</v>
      </c>
      <c r="E65" s="177"/>
      <c r="F65" s="177"/>
      <c r="G65" s="177"/>
      <c r="H65" s="177"/>
      <c r="I65" s="177"/>
      <c r="J65" s="178">
        <f>J276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158</v>
      </c>
      <c r="E66" s="177"/>
      <c r="F66" s="177"/>
      <c r="G66" s="177"/>
      <c r="H66" s="177"/>
      <c r="I66" s="177"/>
      <c r="J66" s="178">
        <f>J383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159</v>
      </c>
      <c r="E67" s="177"/>
      <c r="F67" s="177"/>
      <c r="G67" s="177"/>
      <c r="H67" s="177"/>
      <c r="I67" s="177"/>
      <c r="J67" s="178">
        <f>J392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5" t="s">
        <v>160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163" t="str">
        <f>E7</f>
        <v>Opěrná stěna Průmyslová, Praha 15, č. akce 1076</v>
      </c>
      <c r="F77" s="34"/>
      <c r="G77" s="34"/>
      <c r="H77" s="34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131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71" t="str">
        <f>E9</f>
        <v>SO101 - Komunikace</v>
      </c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21</v>
      </c>
      <c r="D81" s="42"/>
      <c r="E81" s="42"/>
      <c r="F81" s="29" t="str">
        <f>F12</f>
        <v>Praha</v>
      </c>
      <c r="G81" s="42"/>
      <c r="H81" s="42"/>
      <c r="I81" s="34" t="s">
        <v>23</v>
      </c>
      <c r="J81" s="74" t="str">
        <f>IF(J12="","",J12)</f>
        <v>25. 1. 2021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25.65" customHeight="1">
      <c r="A83" s="40"/>
      <c r="B83" s="41"/>
      <c r="C83" s="34" t="s">
        <v>25</v>
      </c>
      <c r="D83" s="42"/>
      <c r="E83" s="42"/>
      <c r="F83" s="29" t="str">
        <f>E15</f>
        <v>Technická správa komunikací hl. m. Prahy, a.s.</v>
      </c>
      <c r="G83" s="42"/>
      <c r="H83" s="42"/>
      <c r="I83" s="34" t="s">
        <v>33</v>
      </c>
      <c r="J83" s="38" t="str">
        <f>E21</f>
        <v>d plus projektová a inženýrská a.s.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 xml:space="preserve"> </v>
      </c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0.32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1" customFormat="1" ht="29.28" customHeight="1">
      <c r="A86" s="180"/>
      <c r="B86" s="181"/>
      <c r="C86" s="182" t="s">
        <v>161</v>
      </c>
      <c r="D86" s="183" t="s">
        <v>61</v>
      </c>
      <c r="E86" s="183" t="s">
        <v>57</v>
      </c>
      <c r="F86" s="183" t="s">
        <v>58</v>
      </c>
      <c r="G86" s="183" t="s">
        <v>162</v>
      </c>
      <c r="H86" s="183" t="s">
        <v>163</v>
      </c>
      <c r="I86" s="183" t="s">
        <v>164</v>
      </c>
      <c r="J86" s="183" t="s">
        <v>150</v>
      </c>
      <c r="K86" s="184" t="s">
        <v>165</v>
      </c>
      <c r="L86" s="185"/>
      <c r="M86" s="94" t="s">
        <v>19</v>
      </c>
      <c r="N86" s="95" t="s">
        <v>46</v>
      </c>
      <c r="O86" s="95" t="s">
        <v>166</v>
      </c>
      <c r="P86" s="95" t="s">
        <v>167</v>
      </c>
      <c r="Q86" s="95" t="s">
        <v>168</v>
      </c>
      <c r="R86" s="95" t="s">
        <v>169</v>
      </c>
      <c r="S86" s="95" t="s">
        <v>170</v>
      </c>
      <c r="T86" s="96" t="s">
        <v>171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="2" customFormat="1" ht="22.8" customHeight="1">
      <c r="A87" s="40"/>
      <c r="B87" s="41"/>
      <c r="C87" s="101" t="s">
        <v>172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</f>
        <v>0</v>
      </c>
      <c r="Q87" s="98"/>
      <c r="R87" s="188">
        <f>R88</f>
        <v>878.99435499999993</v>
      </c>
      <c r="S87" s="98"/>
      <c r="T87" s="189">
        <f>T88</f>
        <v>2942.011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151</v>
      </c>
      <c r="BK87" s="190">
        <f>BK88</f>
        <v>0</v>
      </c>
    </row>
    <row r="88" s="12" customFormat="1" ht="25.92" customHeight="1">
      <c r="A88" s="12"/>
      <c r="B88" s="191"/>
      <c r="C88" s="192"/>
      <c r="D88" s="193" t="s">
        <v>75</v>
      </c>
      <c r="E88" s="194" t="s">
        <v>173</v>
      </c>
      <c r="F88" s="194" t="s">
        <v>174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P89+P188+P191+P252+P276+P383+P392</f>
        <v>0</v>
      </c>
      <c r="Q88" s="199"/>
      <c r="R88" s="200">
        <f>R89+R188+R191+R252+R276+R383+R392</f>
        <v>878.99435499999993</v>
      </c>
      <c r="S88" s="199"/>
      <c r="T88" s="201">
        <f>T89+T188+T191+T252+T276+T383+T392</f>
        <v>2942.011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84</v>
      </c>
      <c r="AT88" s="203" t="s">
        <v>75</v>
      </c>
      <c r="AU88" s="203" t="s">
        <v>76</v>
      </c>
      <c r="AY88" s="202" t="s">
        <v>175</v>
      </c>
      <c r="BK88" s="204">
        <f>BK89+BK188+BK191+BK252+BK276+BK383+BK392</f>
        <v>0</v>
      </c>
    </row>
    <row r="89" s="12" customFormat="1" ht="22.8" customHeight="1">
      <c r="A89" s="12"/>
      <c r="B89" s="191"/>
      <c r="C89" s="192"/>
      <c r="D89" s="193" t="s">
        <v>75</v>
      </c>
      <c r="E89" s="205" t="s">
        <v>84</v>
      </c>
      <c r="F89" s="205" t="s">
        <v>176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SUM(P90:P187)</f>
        <v>0</v>
      </c>
      <c r="Q89" s="199"/>
      <c r="R89" s="200">
        <f>SUM(R90:R187)</f>
        <v>107.98410000000001</v>
      </c>
      <c r="S89" s="199"/>
      <c r="T89" s="201">
        <f>SUM(T90:T187)</f>
        <v>2412.1797999999999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84</v>
      </c>
      <c r="AT89" s="203" t="s">
        <v>75</v>
      </c>
      <c r="AU89" s="203" t="s">
        <v>84</v>
      </c>
      <c r="AY89" s="202" t="s">
        <v>175</v>
      </c>
      <c r="BK89" s="204">
        <f>SUM(BK90:BK187)</f>
        <v>0</v>
      </c>
    </row>
    <row r="90" s="2" customFormat="1">
      <c r="A90" s="40"/>
      <c r="B90" s="41"/>
      <c r="C90" s="207" t="s">
        <v>84</v>
      </c>
      <c r="D90" s="207" t="s">
        <v>177</v>
      </c>
      <c r="E90" s="208" t="s">
        <v>178</v>
      </c>
      <c r="F90" s="209" t="s">
        <v>179</v>
      </c>
      <c r="G90" s="210" t="s">
        <v>112</v>
      </c>
      <c r="H90" s="211">
        <v>187.90000000000001</v>
      </c>
      <c r="I90" s="212"/>
      <c r="J90" s="213">
        <f>ROUND(I90*H90,2)</f>
        <v>0</v>
      </c>
      <c r="K90" s="209" t="s">
        <v>180</v>
      </c>
      <c r="L90" s="46"/>
      <c r="M90" s="214" t="s">
        <v>19</v>
      </c>
      <c r="N90" s="215" t="s">
        <v>47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181</v>
      </c>
      <c r="AT90" s="218" t="s">
        <v>177</v>
      </c>
      <c r="AU90" s="218" t="s">
        <v>86</v>
      </c>
      <c r="AY90" s="19" t="s">
        <v>175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84</v>
      </c>
      <c r="BK90" s="219">
        <f>ROUND(I90*H90,2)</f>
        <v>0</v>
      </c>
      <c r="BL90" s="19" t="s">
        <v>181</v>
      </c>
      <c r="BM90" s="218" t="s">
        <v>182</v>
      </c>
    </row>
    <row r="91" s="13" customFormat="1">
      <c r="A91" s="13"/>
      <c r="B91" s="220"/>
      <c r="C91" s="221"/>
      <c r="D91" s="222" t="s">
        <v>183</v>
      </c>
      <c r="E91" s="223" t="s">
        <v>19</v>
      </c>
      <c r="F91" s="224" t="s">
        <v>184</v>
      </c>
      <c r="G91" s="221"/>
      <c r="H91" s="225">
        <v>187.90000000000001</v>
      </c>
      <c r="I91" s="226"/>
      <c r="J91" s="221"/>
      <c r="K91" s="221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183</v>
      </c>
      <c r="AU91" s="231" t="s">
        <v>86</v>
      </c>
      <c r="AV91" s="13" t="s">
        <v>86</v>
      </c>
      <c r="AW91" s="13" t="s">
        <v>37</v>
      </c>
      <c r="AX91" s="13" t="s">
        <v>84</v>
      </c>
      <c r="AY91" s="231" t="s">
        <v>175</v>
      </c>
    </row>
    <row r="92" s="2" customFormat="1">
      <c r="A92" s="40"/>
      <c r="B92" s="41"/>
      <c r="C92" s="207" t="s">
        <v>86</v>
      </c>
      <c r="D92" s="207" t="s">
        <v>177</v>
      </c>
      <c r="E92" s="208" t="s">
        <v>185</v>
      </c>
      <c r="F92" s="209" t="s">
        <v>186</v>
      </c>
      <c r="G92" s="210" t="s">
        <v>112</v>
      </c>
      <c r="H92" s="211">
        <v>423.60000000000002</v>
      </c>
      <c r="I92" s="212"/>
      <c r="J92" s="213">
        <f>ROUND(I92*H92,2)</f>
        <v>0</v>
      </c>
      <c r="K92" s="209" t="s">
        <v>180</v>
      </c>
      <c r="L92" s="46"/>
      <c r="M92" s="214" t="s">
        <v>19</v>
      </c>
      <c r="N92" s="215" t="s">
        <v>47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0.28999999999999998</v>
      </c>
      <c r="T92" s="217">
        <f>S92*H92</f>
        <v>122.84399999999999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181</v>
      </c>
      <c r="AT92" s="218" t="s">
        <v>177</v>
      </c>
      <c r="AU92" s="218" t="s">
        <v>86</v>
      </c>
      <c r="AY92" s="19" t="s">
        <v>175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84</v>
      </c>
      <c r="BK92" s="219">
        <f>ROUND(I92*H92,2)</f>
        <v>0</v>
      </c>
      <c r="BL92" s="19" t="s">
        <v>181</v>
      </c>
      <c r="BM92" s="218" t="s">
        <v>187</v>
      </c>
    </row>
    <row r="93" s="13" customFormat="1">
      <c r="A93" s="13"/>
      <c r="B93" s="220"/>
      <c r="C93" s="221"/>
      <c r="D93" s="222" t="s">
        <v>183</v>
      </c>
      <c r="E93" s="223" t="s">
        <v>19</v>
      </c>
      <c r="F93" s="224" t="s">
        <v>188</v>
      </c>
      <c r="G93" s="221"/>
      <c r="H93" s="225">
        <v>423.60000000000002</v>
      </c>
      <c r="I93" s="226"/>
      <c r="J93" s="221"/>
      <c r="K93" s="221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183</v>
      </c>
      <c r="AU93" s="231" t="s">
        <v>86</v>
      </c>
      <c r="AV93" s="13" t="s">
        <v>86</v>
      </c>
      <c r="AW93" s="13" t="s">
        <v>37</v>
      </c>
      <c r="AX93" s="13" t="s">
        <v>84</v>
      </c>
      <c r="AY93" s="231" t="s">
        <v>175</v>
      </c>
    </row>
    <row r="94" s="2" customFormat="1">
      <c r="A94" s="40"/>
      <c r="B94" s="41"/>
      <c r="C94" s="207" t="s">
        <v>189</v>
      </c>
      <c r="D94" s="207" t="s">
        <v>177</v>
      </c>
      <c r="E94" s="208" t="s">
        <v>190</v>
      </c>
      <c r="F94" s="209" t="s">
        <v>191</v>
      </c>
      <c r="G94" s="210" t="s">
        <v>112</v>
      </c>
      <c r="H94" s="211">
        <v>239.69999999999999</v>
      </c>
      <c r="I94" s="212"/>
      <c r="J94" s="213">
        <f>ROUND(I94*H94,2)</f>
        <v>0</v>
      </c>
      <c r="K94" s="209" t="s">
        <v>180</v>
      </c>
      <c r="L94" s="46"/>
      <c r="M94" s="214" t="s">
        <v>19</v>
      </c>
      <c r="N94" s="215" t="s">
        <v>47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0.23999999999999999</v>
      </c>
      <c r="T94" s="217">
        <f>S94*H94</f>
        <v>57.527999999999999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181</v>
      </c>
      <c r="AT94" s="218" t="s">
        <v>177</v>
      </c>
      <c r="AU94" s="218" t="s">
        <v>86</v>
      </c>
      <c r="AY94" s="19" t="s">
        <v>175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84</v>
      </c>
      <c r="BK94" s="219">
        <f>ROUND(I94*H94,2)</f>
        <v>0</v>
      </c>
      <c r="BL94" s="19" t="s">
        <v>181</v>
      </c>
      <c r="BM94" s="218" t="s">
        <v>192</v>
      </c>
    </row>
    <row r="95" s="13" customFormat="1">
      <c r="A95" s="13"/>
      <c r="B95" s="220"/>
      <c r="C95" s="221"/>
      <c r="D95" s="222" t="s">
        <v>183</v>
      </c>
      <c r="E95" s="223" t="s">
        <v>19</v>
      </c>
      <c r="F95" s="224" t="s">
        <v>114</v>
      </c>
      <c r="G95" s="221"/>
      <c r="H95" s="225">
        <v>239.69999999999999</v>
      </c>
      <c r="I95" s="226"/>
      <c r="J95" s="221"/>
      <c r="K95" s="221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183</v>
      </c>
      <c r="AU95" s="231" t="s">
        <v>86</v>
      </c>
      <c r="AV95" s="13" t="s">
        <v>86</v>
      </c>
      <c r="AW95" s="13" t="s">
        <v>37</v>
      </c>
      <c r="AX95" s="13" t="s">
        <v>84</v>
      </c>
      <c r="AY95" s="231" t="s">
        <v>175</v>
      </c>
    </row>
    <row r="96" s="2" customFormat="1">
      <c r="A96" s="40"/>
      <c r="B96" s="41"/>
      <c r="C96" s="207" t="s">
        <v>181</v>
      </c>
      <c r="D96" s="207" t="s">
        <v>177</v>
      </c>
      <c r="E96" s="208" t="s">
        <v>193</v>
      </c>
      <c r="F96" s="209" t="s">
        <v>194</v>
      </c>
      <c r="G96" s="210" t="s">
        <v>112</v>
      </c>
      <c r="H96" s="211">
        <v>183.90000000000001</v>
      </c>
      <c r="I96" s="212"/>
      <c r="J96" s="213">
        <f>ROUND(I96*H96,2)</f>
        <v>0</v>
      </c>
      <c r="K96" s="209" t="s">
        <v>180</v>
      </c>
      <c r="L96" s="46"/>
      <c r="M96" s="214" t="s">
        <v>19</v>
      </c>
      <c r="N96" s="215" t="s">
        <v>47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0.63</v>
      </c>
      <c r="T96" s="217">
        <f>S96*H96</f>
        <v>115.857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181</v>
      </c>
      <c r="AT96" s="218" t="s">
        <v>177</v>
      </c>
      <c r="AU96" s="218" t="s">
        <v>86</v>
      </c>
      <c r="AY96" s="19" t="s">
        <v>175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84</v>
      </c>
      <c r="BK96" s="219">
        <f>ROUND(I96*H96,2)</f>
        <v>0</v>
      </c>
      <c r="BL96" s="19" t="s">
        <v>181</v>
      </c>
      <c r="BM96" s="218" t="s">
        <v>195</v>
      </c>
    </row>
    <row r="97" s="13" customFormat="1">
      <c r="A97" s="13"/>
      <c r="B97" s="220"/>
      <c r="C97" s="221"/>
      <c r="D97" s="222" t="s">
        <v>183</v>
      </c>
      <c r="E97" s="223" t="s">
        <v>128</v>
      </c>
      <c r="F97" s="224" t="s">
        <v>196</v>
      </c>
      <c r="G97" s="221"/>
      <c r="H97" s="225">
        <v>183.90000000000001</v>
      </c>
      <c r="I97" s="226"/>
      <c r="J97" s="221"/>
      <c r="K97" s="221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183</v>
      </c>
      <c r="AU97" s="231" t="s">
        <v>86</v>
      </c>
      <c r="AV97" s="13" t="s">
        <v>86</v>
      </c>
      <c r="AW97" s="13" t="s">
        <v>37</v>
      </c>
      <c r="AX97" s="13" t="s">
        <v>84</v>
      </c>
      <c r="AY97" s="231" t="s">
        <v>175</v>
      </c>
    </row>
    <row r="98" s="2" customFormat="1" ht="33" customHeight="1">
      <c r="A98" s="40"/>
      <c r="B98" s="41"/>
      <c r="C98" s="207" t="s">
        <v>197</v>
      </c>
      <c r="D98" s="207" t="s">
        <v>177</v>
      </c>
      <c r="E98" s="208" t="s">
        <v>198</v>
      </c>
      <c r="F98" s="209" t="s">
        <v>199</v>
      </c>
      <c r="G98" s="210" t="s">
        <v>112</v>
      </c>
      <c r="H98" s="211">
        <v>239.69999999999999</v>
      </c>
      <c r="I98" s="212"/>
      <c r="J98" s="213">
        <f>ROUND(I98*H98,2)</f>
        <v>0</v>
      </c>
      <c r="K98" s="209" t="s">
        <v>180</v>
      </c>
      <c r="L98" s="46"/>
      <c r="M98" s="214" t="s">
        <v>19</v>
      </c>
      <c r="N98" s="215" t="s">
        <v>47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0.098000000000000004</v>
      </c>
      <c r="T98" s="217">
        <f>S98*H98</f>
        <v>23.490600000000001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181</v>
      </c>
      <c r="AT98" s="218" t="s">
        <v>177</v>
      </c>
      <c r="AU98" s="218" t="s">
        <v>86</v>
      </c>
      <c r="AY98" s="19" t="s">
        <v>175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84</v>
      </c>
      <c r="BK98" s="219">
        <f>ROUND(I98*H98,2)</f>
        <v>0</v>
      </c>
      <c r="BL98" s="19" t="s">
        <v>181</v>
      </c>
      <c r="BM98" s="218" t="s">
        <v>200</v>
      </c>
    </row>
    <row r="99" s="13" customFormat="1">
      <c r="A99" s="13"/>
      <c r="B99" s="220"/>
      <c r="C99" s="221"/>
      <c r="D99" s="222" t="s">
        <v>183</v>
      </c>
      <c r="E99" s="223" t="s">
        <v>19</v>
      </c>
      <c r="F99" s="224" t="s">
        <v>201</v>
      </c>
      <c r="G99" s="221"/>
      <c r="H99" s="225">
        <v>99.5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183</v>
      </c>
      <c r="AU99" s="231" t="s">
        <v>86</v>
      </c>
      <c r="AV99" s="13" t="s">
        <v>86</v>
      </c>
      <c r="AW99" s="13" t="s">
        <v>37</v>
      </c>
      <c r="AX99" s="13" t="s">
        <v>76</v>
      </c>
      <c r="AY99" s="231" t="s">
        <v>175</v>
      </c>
    </row>
    <row r="100" s="13" customFormat="1">
      <c r="A100" s="13"/>
      <c r="B100" s="220"/>
      <c r="C100" s="221"/>
      <c r="D100" s="222" t="s">
        <v>183</v>
      </c>
      <c r="E100" s="223" t="s">
        <v>125</v>
      </c>
      <c r="F100" s="224" t="s">
        <v>202</v>
      </c>
      <c r="G100" s="221"/>
      <c r="H100" s="225">
        <v>24.699999999999999</v>
      </c>
      <c r="I100" s="226"/>
      <c r="J100" s="221"/>
      <c r="K100" s="221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183</v>
      </c>
      <c r="AU100" s="231" t="s">
        <v>86</v>
      </c>
      <c r="AV100" s="13" t="s">
        <v>86</v>
      </c>
      <c r="AW100" s="13" t="s">
        <v>37</v>
      </c>
      <c r="AX100" s="13" t="s">
        <v>76</v>
      </c>
      <c r="AY100" s="231" t="s">
        <v>175</v>
      </c>
    </row>
    <row r="101" s="13" customFormat="1">
      <c r="A101" s="13"/>
      <c r="B101" s="220"/>
      <c r="C101" s="221"/>
      <c r="D101" s="222" t="s">
        <v>183</v>
      </c>
      <c r="E101" s="223" t="s">
        <v>19</v>
      </c>
      <c r="F101" s="224" t="s">
        <v>203</v>
      </c>
      <c r="G101" s="221"/>
      <c r="H101" s="225">
        <v>115.5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183</v>
      </c>
      <c r="AU101" s="231" t="s">
        <v>86</v>
      </c>
      <c r="AV101" s="13" t="s">
        <v>86</v>
      </c>
      <c r="AW101" s="13" t="s">
        <v>37</v>
      </c>
      <c r="AX101" s="13" t="s">
        <v>76</v>
      </c>
      <c r="AY101" s="231" t="s">
        <v>175</v>
      </c>
    </row>
    <row r="102" s="14" customFormat="1">
      <c r="A102" s="14"/>
      <c r="B102" s="232"/>
      <c r="C102" s="233"/>
      <c r="D102" s="222" t="s">
        <v>183</v>
      </c>
      <c r="E102" s="234" t="s">
        <v>114</v>
      </c>
      <c r="F102" s="235" t="s">
        <v>204</v>
      </c>
      <c r="G102" s="233"/>
      <c r="H102" s="236">
        <v>239.69999999999999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2" t="s">
        <v>183</v>
      </c>
      <c r="AU102" s="242" t="s">
        <v>86</v>
      </c>
      <c r="AV102" s="14" t="s">
        <v>181</v>
      </c>
      <c r="AW102" s="14" t="s">
        <v>37</v>
      </c>
      <c r="AX102" s="14" t="s">
        <v>84</v>
      </c>
      <c r="AY102" s="242" t="s">
        <v>175</v>
      </c>
    </row>
    <row r="103" s="2" customFormat="1" ht="33" customHeight="1">
      <c r="A103" s="40"/>
      <c r="B103" s="41"/>
      <c r="C103" s="207" t="s">
        <v>205</v>
      </c>
      <c r="D103" s="207" t="s">
        <v>177</v>
      </c>
      <c r="E103" s="208" t="s">
        <v>206</v>
      </c>
      <c r="F103" s="209" t="s">
        <v>207</v>
      </c>
      <c r="G103" s="210" t="s">
        <v>112</v>
      </c>
      <c r="H103" s="211">
        <v>1431.2000000000001</v>
      </c>
      <c r="I103" s="212"/>
      <c r="J103" s="213">
        <f>ROUND(I103*H103,2)</f>
        <v>0</v>
      </c>
      <c r="K103" s="209" t="s">
        <v>180</v>
      </c>
      <c r="L103" s="46"/>
      <c r="M103" s="214" t="s">
        <v>19</v>
      </c>
      <c r="N103" s="215" t="s">
        <v>47</v>
      </c>
      <c r="O103" s="86"/>
      <c r="P103" s="216">
        <f>O103*H103</f>
        <v>0</v>
      </c>
      <c r="Q103" s="216">
        <v>0</v>
      </c>
      <c r="R103" s="216">
        <f>Q103*H103</f>
        <v>0</v>
      </c>
      <c r="S103" s="216">
        <v>0.28999999999999998</v>
      </c>
      <c r="T103" s="217">
        <f>S103*H103</f>
        <v>415.048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8" t="s">
        <v>181</v>
      </c>
      <c r="AT103" s="218" t="s">
        <v>177</v>
      </c>
      <c r="AU103" s="218" t="s">
        <v>86</v>
      </c>
      <c r="AY103" s="19" t="s">
        <v>175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84</v>
      </c>
      <c r="BK103" s="219">
        <f>ROUND(I103*H103,2)</f>
        <v>0</v>
      </c>
      <c r="BL103" s="19" t="s">
        <v>181</v>
      </c>
      <c r="BM103" s="218" t="s">
        <v>208</v>
      </c>
    </row>
    <row r="104" s="13" customFormat="1">
      <c r="A104" s="13"/>
      <c r="B104" s="220"/>
      <c r="C104" s="221"/>
      <c r="D104" s="222" t="s">
        <v>183</v>
      </c>
      <c r="E104" s="223" t="s">
        <v>19</v>
      </c>
      <c r="F104" s="224" t="s">
        <v>110</v>
      </c>
      <c r="G104" s="221"/>
      <c r="H104" s="225">
        <v>1431.2000000000001</v>
      </c>
      <c r="I104" s="226"/>
      <c r="J104" s="221"/>
      <c r="K104" s="221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183</v>
      </c>
      <c r="AU104" s="231" t="s">
        <v>86</v>
      </c>
      <c r="AV104" s="13" t="s">
        <v>86</v>
      </c>
      <c r="AW104" s="13" t="s">
        <v>37</v>
      </c>
      <c r="AX104" s="13" t="s">
        <v>84</v>
      </c>
      <c r="AY104" s="231" t="s">
        <v>175</v>
      </c>
    </row>
    <row r="105" s="2" customFormat="1">
      <c r="A105" s="40"/>
      <c r="B105" s="41"/>
      <c r="C105" s="207" t="s">
        <v>209</v>
      </c>
      <c r="D105" s="207" t="s">
        <v>177</v>
      </c>
      <c r="E105" s="208" t="s">
        <v>210</v>
      </c>
      <c r="F105" s="209" t="s">
        <v>211</v>
      </c>
      <c r="G105" s="210" t="s">
        <v>112</v>
      </c>
      <c r="H105" s="211">
        <v>1431.2000000000001</v>
      </c>
      <c r="I105" s="212"/>
      <c r="J105" s="213">
        <f>ROUND(I105*H105,2)</f>
        <v>0</v>
      </c>
      <c r="K105" s="209" t="s">
        <v>180</v>
      </c>
      <c r="L105" s="46"/>
      <c r="M105" s="214" t="s">
        <v>19</v>
      </c>
      <c r="N105" s="215" t="s">
        <v>47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0.23999999999999999</v>
      </c>
      <c r="T105" s="217">
        <f>S105*H105</f>
        <v>343.488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181</v>
      </c>
      <c r="AT105" s="218" t="s">
        <v>177</v>
      </c>
      <c r="AU105" s="218" t="s">
        <v>86</v>
      </c>
      <c r="AY105" s="19" t="s">
        <v>175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84</v>
      </c>
      <c r="BK105" s="219">
        <f>ROUND(I105*H105,2)</f>
        <v>0</v>
      </c>
      <c r="BL105" s="19" t="s">
        <v>181</v>
      </c>
      <c r="BM105" s="218" t="s">
        <v>212</v>
      </c>
    </row>
    <row r="106" s="13" customFormat="1">
      <c r="A106" s="13"/>
      <c r="B106" s="220"/>
      <c r="C106" s="221"/>
      <c r="D106" s="222" t="s">
        <v>183</v>
      </c>
      <c r="E106" s="223" t="s">
        <v>19</v>
      </c>
      <c r="F106" s="224" t="s">
        <v>110</v>
      </c>
      <c r="G106" s="221"/>
      <c r="H106" s="225">
        <v>1431.2000000000001</v>
      </c>
      <c r="I106" s="226"/>
      <c r="J106" s="221"/>
      <c r="K106" s="221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183</v>
      </c>
      <c r="AU106" s="231" t="s">
        <v>86</v>
      </c>
      <c r="AV106" s="13" t="s">
        <v>86</v>
      </c>
      <c r="AW106" s="13" t="s">
        <v>37</v>
      </c>
      <c r="AX106" s="13" t="s">
        <v>84</v>
      </c>
      <c r="AY106" s="231" t="s">
        <v>175</v>
      </c>
    </row>
    <row r="107" s="2" customFormat="1">
      <c r="A107" s="40"/>
      <c r="B107" s="41"/>
      <c r="C107" s="207" t="s">
        <v>213</v>
      </c>
      <c r="D107" s="207" t="s">
        <v>177</v>
      </c>
      <c r="E107" s="208" t="s">
        <v>214</v>
      </c>
      <c r="F107" s="209" t="s">
        <v>215</v>
      </c>
      <c r="G107" s="210" t="s">
        <v>112</v>
      </c>
      <c r="H107" s="211">
        <v>828.79999999999995</v>
      </c>
      <c r="I107" s="212"/>
      <c r="J107" s="213">
        <f>ROUND(I107*H107,2)</f>
        <v>0</v>
      </c>
      <c r="K107" s="209" t="s">
        <v>180</v>
      </c>
      <c r="L107" s="46"/>
      <c r="M107" s="214" t="s">
        <v>19</v>
      </c>
      <c r="N107" s="215" t="s">
        <v>47</v>
      </c>
      <c r="O107" s="86"/>
      <c r="P107" s="216">
        <f>O107*H107</f>
        <v>0</v>
      </c>
      <c r="Q107" s="216">
        <v>0</v>
      </c>
      <c r="R107" s="216">
        <f>Q107*H107</f>
        <v>0</v>
      </c>
      <c r="S107" s="216">
        <v>0.625</v>
      </c>
      <c r="T107" s="217">
        <f>S107*H107</f>
        <v>518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181</v>
      </c>
      <c r="AT107" s="218" t="s">
        <v>177</v>
      </c>
      <c r="AU107" s="218" t="s">
        <v>86</v>
      </c>
      <c r="AY107" s="19" t="s">
        <v>175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84</v>
      </c>
      <c r="BK107" s="219">
        <f>ROUND(I107*H107,2)</f>
        <v>0</v>
      </c>
      <c r="BL107" s="19" t="s">
        <v>181</v>
      </c>
      <c r="BM107" s="218" t="s">
        <v>216</v>
      </c>
    </row>
    <row r="108" s="2" customFormat="1">
      <c r="A108" s="40"/>
      <c r="B108" s="41"/>
      <c r="C108" s="42"/>
      <c r="D108" s="222" t="s">
        <v>217</v>
      </c>
      <c r="E108" s="42"/>
      <c r="F108" s="243" t="s">
        <v>218</v>
      </c>
      <c r="G108" s="42"/>
      <c r="H108" s="42"/>
      <c r="I108" s="244"/>
      <c r="J108" s="42"/>
      <c r="K108" s="42"/>
      <c r="L108" s="46"/>
      <c r="M108" s="245"/>
      <c r="N108" s="24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217</v>
      </c>
      <c r="AU108" s="19" t="s">
        <v>86</v>
      </c>
    </row>
    <row r="109" s="15" customFormat="1">
      <c r="A109" s="15"/>
      <c r="B109" s="247"/>
      <c r="C109" s="248"/>
      <c r="D109" s="222" t="s">
        <v>183</v>
      </c>
      <c r="E109" s="249" t="s">
        <v>19</v>
      </c>
      <c r="F109" s="250" t="s">
        <v>219</v>
      </c>
      <c r="G109" s="248"/>
      <c r="H109" s="249" t="s">
        <v>19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6" t="s">
        <v>183</v>
      </c>
      <c r="AU109" s="256" t="s">
        <v>86</v>
      </c>
      <c r="AV109" s="15" t="s">
        <v>84</v>
      </c>
      <c r="AW109" s="15" t="s">
        <v>37</v>
      </c>
      <c r="AX109" s="15" t="s">
        <v>76</v>
      </c>
      <c r="AY109" s="256" t="s">
        <v>175</v>
      </c>
    </row>
    <row r="110" s="13" customFormat="1">
      <c r="A110" s="13"/>
      <c r="B110" s="220"/>
      <c r="C110" s="221"/>
      <c r="D110" s="222" t="s">
        <v>183</v>
      </c>
      <c r="E110" s="223" t="s">
        <v>19</v>
      </c>
      <c r="F110" s="224" t="s">
        <v>220</v>
      </c>
      <c r="G110" s="221"/>
      <c r="H110" s="225">
        <v>245</v>
      </c>
      <c r="I110" s="226"/>
      <c r="J110" s="221"/>
      <c r="K110" s="221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183</v>
      </c>
      <c r="AU110" s="231" t="s">
        <v>86</v>
      </c>
      <c r="AV110" s="13" t="s">
        <v>86</v>
      </c>
      <c r="AW110" s="13" t="s">
        <v>37</v>
      </c>
      <c r="AX110" s="13" t="s">
        <v>76</v>
      </c>
      <c r="AY110" s="231" t="s">
        <v>175</v>
      </c>
    </row>
    <row r="111" s="13" customFormat="1">
      <c r="A111" s="13"/>
      <c r="B111" s="220"/>
      <c r="C111" s="221"/>
      <c r="D111" s="222" t="s">
        <v>183</v>
      </c>
      <c r="E111" s="223" t="s">
        <v>19</v>
      </c>
      <c r="F111" s="224" t="s">
        <v>221</v>
      </c>
      <c r="G111" s="221"/>
      <c r="H111" s="225">
        <v>280.30000000000001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183</v>
      </c>
      <c r="AU111" s="231" t="s">
        <v>86</v>
      </c>
      <c r="AV111" s="13" t="s">
        <v>86</v>
      </c>
      <c r="AW111" s="13" t="s">
        <v>37</v>
      </c>
      <c r="AX111" s="13" t="s">
        <v>76</v>
      </c>
      <c r="AY111" s="231" t="s">
        <v>175</v>
      </c>
    </row>
    <row r="112" s="13" customFormat="1">
      <c r="A112" s="13"/>
      <c r="B112" s="220"/>
      <c r="C112" s="221"/>
      <c r="D112" s="222" t="s">
        <v>183</v>
      </c>
      <c r="E112" s="223" t="s">
        <v>19</v>
      </c>
      <c r="F112" s="224" t="s">
        <v>222</v>
      </c>
      <c r="G112" s="221"/>
      <c r="H112" s="225">
        <v>303.5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183</v>
      </c>
      <c r="AU112" s="231" t="s">
        <v>86</v>
      </c>
      <c r="AV112" s="13" t="s">
        <v>86</v>
      </c>
      <c r="AW112" s="13" t="s">
        <v>37</v>
      </c>
      <c r="AX112" s="13" t="s">
        <v>76</v>
      </c>
      <c r="AY112" s="231" t="s">
        <v>175</v>
      </c>
    </row>
    <row r="113" s="14" customFormat="1">
      <c r="A113" s="14"/>
      <c r="B113" s="232"/>
      <c r="C113" s="233"/>
      <c r="D113" s="222" t="s">
        <v>183</v>
      </c>
      <c r="E113" s="234" t="s">
        <v>118</v>
      </c>
      <c r="F113" s="235" t="s">
        <v>204</v>
      </c>
      <c r="G113" s="233"/>
      <c r="H113" s="236">
        <v>828.79999999999995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2" t="s">
        <v>183</v>
      </c>
      <c r="AU113" s="242" t="s">
        <v>86</v>
      </c>
      <c r="AV113" s="14" t="s">
        <v>181</v>
      </c>
      <c r="AW113" s="14" t="s">
        <v>37</v>
      </c>
      <c r="AX113" s="14" t="s">
        <v>84</v>
      </c>
      <c r="AY113" s="242" t="s">
        <v>175</v>
      </c>
    </row>
    <row r="114" s="2" customFormat="1">
      <c r="A114" s="40"/>
      <c r="B114" s="41"/>
      <c r="C114" s="207" t="s">
        <v>223</v>
      </c>
      <c r="D114" s="207" t="s">
        <v>177</v>
      </c>
      <c r="E114" s="208" t="s">
        <v>224</v>
      </c>
      <c r="F114" s="209" t="s">
        <v>225</v>
      </c>
      <c r="G114" s="210" t="s">
        <v>112</v>
      </c>
      <c r="H114" s="211">
        <v>1431.2000000000001</v>
      </c>
      <c r="I114" s="212"/>
      <c r="J114" s="213">
        <f>ROUND(I114*H114,2)</f>
        <v>0</v>
      </c>
      <c r="K114" s="209" t="s">
        <v>180</v>
      </c>
      <c r="L114" s="46"/>
      <c r="M114" s="214" t="s">
        <v>19</v>
      </c>
      <c r="N114" s="215" t="s">
        <v>47</v>
      </c>
      <c r="O114" s="86"/>
      <c r="P114" s="216">
        <f>O114*H114</f>
        <v>0</v>
      </c>
      <c r="Q114" s="216">
        <v>0</v>
      </c>
      <c r="R114" s="216">
        <f>Q114*H114</f>
        <v>0</v>
      </c>
      <c r="S114" s="216">
        <v>0.098000000000000004</v>
      </c>
      <c r="T114" s="217">
        <f>S114*H114</f>
        <v>140.2576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181</v>
      </c>
      <c r="AT114" s="218" t="s">
        <v>177</v>
      </c>
      <c r="AU114" s="218" t="s">
        <v>86</v>
      </c>
      <c r="AY114" s="19" t="s">
        <v>175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84</v>
      </c>
      <c r="BK114" s="219">
        <f>ROUND(I114*H114,2)</f>
        <v>0</v>
      </c>
      <c r="BL114" s="19" t="s">
        <v>181</v>
      </c>
      <c r="BM114" s="218" t="s">
        <v>226</v>
      </c>
    </row>
    <row r="115" s="15" customFormat="1">
      <c r="A115" s="15"/>
      <c r="B115" s="247"/>
      <c r="C115" s="248"/>
      <c r="D115" s="222" t="s">
        <v>183</v>
      </c>
      <c r="E115" s="249" t="s">
        <v>19</v>
      </c>
      <c r="F115" s="250" t="s">
        <v>227</v>
      </c>
      <c r="G115" s="248"/>
      <c r="H115" s="249" t="s">
        <v>19</v>
      </c>
      <c r="I115" s="251"/>
      <c r="J115" s="248"/>
      <c r="K115" s="248"/>
      <c r="L115" s="252"/>
      <c r="M115" s="253"/>
      <c r="N115" s="254"/>
      <c r="O115" s="254"/>
      <c r="P115" s="254"/>
      <c r="Q115" s="254"/>
      <c r="R115" s="254"/>
      <c r="S115" s="254"/>
      <c r="T115" s="25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183</v>
      </c>
      <c r="AU115" s="256" t="s">
        <v>86</v>
      </c>
      <c r="AV115" s="15" t="s">
        <v>84</v>
      </c>
      <c r="AW115" s="15" t="s">
        <v>37</v>
      </c>
      <c r="AX115" s="15" t="s">
        <v>76</v>
      </c>
      <c r="AY115" s="256" t="s">
        <v>175</v>
      </c>
    </row>
    <row r="116" s="13" customFormat="1">
      <c r="A116" s="13"/>
      <c r="B116" s="220"/>
      <c r="C116" s="221"/>
      <c r="D116" s="222" t="s">
        <v>183</v>
      </c>
      <c r="E116" s="223" t="s">
        <v>19</v>
      </c>
      <c r="F116" s="224" t="s">
        <v>228</v>
      </c>
      <c r="G116" s="221"/>
      <c r="H116" s="225">
        <v>479.30000000000001</v>
      </c>
      <c r="I116" s="226"/>
      <c r="J116" s="221"/>
      <c r="K116" s="221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183</v>
      </c>
      <c r="AU116" s="231" t="s">
        <v>86</v>
      </c>
      <c r="AV116" s="13" t="s">
        <v>86</v>
      </c>
      <c r="AW116" s="13" t="s">
        <v>37</v>
      </c>
      <c r="AX116" s="13" t="s">
        <v>76</v>
      </c>
      <c r="AY116" s="231" t="s">
        <v>175</v>
      </c>
    </row>
    <row r="117" s="13" customFormat="1">
      <c r="A117" s="13"/>
      <c r="B117" s="220"/>
      <c r="C117" s="221"/>
      <c r="D117" s="222" t="s">
        <v>183</v>
      </c>
      <c r="E117" s="223" t="s">
        <v>19</v>
      </c>
      <c r="F117" s="224" t="s">
        <v>229</v>
      </c>
      <c r="G117" s="221"/>
      <c r="H117" s="225">
        <v>367.80000000000001</v>
      </c>
      <c r="I117" s="226"/>
      <c r="J117" s="221"/>
      <c r="K117" s="221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183</v>
      </c>
      <c r="AU117" s="231" t="s">
        <v>86</v>
      </c>
      <c r="AV117" s="13" t="s">
        <v>86</v>
      </c>
      <c r="AW117" s="13" t="s">
        <v>37</v>
      </c>
      <c r="AX117" s="13" t="s">
        <v>76</v>
      </c>
      <c r="AY117" s="231" t="s">
        <v>175</v>
      </c>
    </row>
    <row r="118" s="13" customFormat="1">
      <c r="A118" s="13"/>
      <c r="B118" s="220"/>
      <c r="C118" s="221"/>
      <c r="D118" s="222" t="s">
        <v>183</v>
      </c>
      <c r="E118" s="223" t="s">
        <v>19</v>
      </c>
      <c r="F118" s="224" t="s">
        <v>230</v>
      </c>
      <c r="G118" s="221"/>
      <c r="H118" s="225">
        <v>267.89999999999998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183</v>
      </c>
      <c r="AU118" s="231" t="s">
        <v>86</v>
      </c>
      <c r="AV118" s="13" t="s">
        <v>86</v>
      </c>
      <c r="AW118" s="13" t="s">
        <v>37</v>
      </c>
      <c r="AX118" s="13" t="s">
        <v>76</v>
      </c>
      <c r="AY118" s="231" t="s">
        <v>175</v>
      </c>
    </row>
    <row r="119" s="13" customFormat="1">
      <c r="A119" s="13"/>
      <c r="B119" s="220"/>
      <c r="C119" s="221"/>
      <c r="D119" s="222" t="s">
        <v>183</v>
      </c>
      <c r="E119" s="223" t="s">
        <v>19</v>
      </c>
      <c r="F119" s="224" t="s">
        <v>231</v>
      </c>
      <c r="G119" s="221"/>
      <c r="H119" s="225">
        <v>316.19999999999999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183</v>
      </c>
      <c r="AU119" s="231" t="s">
        <v>86</v>
      </c>
      <c r="AV119" s="13" t="s">
        <v>86</v>
      </c>
      <c r="AW119" s="13" t="s">
        <v>37</v>
      </c>
      <c r="AX119" s="13" t="s">
        <v>76</v>
      </c>
      <c r="AY119" s="231" t="s">
        <v>175</v>
      </c>
    </row>
    <row r="120" s="14" customFormat="1">
      <c r="A120" s="14"/>
      <c r="B120" s="232"/>
      <c r="C120" s="233"/>
      <c r="D120" s="222" t="s">
        <v>183</v>
      </c>
      <c r="E120" s="234" t="s">
        <v>110</v>
      </c>
      <c r="F120" s="235" t="s">
        <v>204</v>
      </c>
      <c r="G120" s="233"/>
      <c r="H120" s="236">
        <v>1431.2000000000001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2" t="s">
        <v>183</v>
      </c>
      <c r="AU120" s="242" t="s">
        <v>86</v>
      </c>
      <c r="AV120" s="14" t="s">
        <v>181</v>
      </c>
      <c r="AW120" s="14" t="s">
        <v>37</v>
      </c>
      <c r="AX120" s="14" t="s">
        <v>84</v>
      </c>
      <c r="AY120" s="242" t="s">
        <v>175</v>
      </c>
    </row>
    <row r="121" s="2" customFormat="1" ht="33" customHeight="1">
      <c r="A121" s="40"/>
      <c r="B121" s="41"/>
      <c r="C121" s="207" t="s">
        <v>232</v>
      </c>
      <c r="D121" s="207" t="s">
        <v>177</v>
      </c>
      <c r="E121" s="208" t="s">
        <v>233</v>
      </c>
      <c r="F121" s="209" t="s">
        <v>234</v>
      </c>
      <c r="G121" s="210" t="s">
        <v>112</v>
      </c>
      <c r="H121" s="211">
        <v>303.5</v>
      </c>
      <c r="I121" s="212"/>
      <c r="J121" s="213">
        <f>ROUND(I121*H121,2)</f>
        <v>0</v>
      </c>
      <c r="K121" s="209" t="s">
        <v>180</v>
      </c>
      <c r="L121" s="46"/>
      <c r="M121" s="214" t="s">
        <v>19</v>
      </c>
      <c r="N121" s="215" t="s">
        <v>47</v>
      </c>
      <c r="O121" s="86"/>
      <c r="P121" s="216">
        <f>O121*H121</f>
        <v>0</v>
      </c>
      <c r="Q121" s="216">
        <v>0</v>
      </c>
      <c r="R121" s="216">
        <f>Q121*H121</f>
        <v>0</v>
      </c>
      <c r="S121" s="216">
        <v>0.098000000000000004</v>
      </c>
      <c r="T121" s="217">
        <f>S121*H121</f>
        <v>29.743000000000002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8" t="s">
        <v>181</v>
      </c>
      <c r="AT121" s="218" t="s">
        <v>177</v>
      </c>
      <c r="AU121" s="218" t="s">
        <v>86</v>
      </c>
      <c r="AY121" s="19" t="s">
        <v>175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9" t="s">
        <v>84</v>
      </c>
      <c r="BK121" s="219">
        <f>ROUND(I121*H121,2)</f>
        <v>0</v>
      </c>
      <c r="BL121" s="19" t="s">
        <v>181</v>
      </c>
      <c r="BM121" s="218" t="s">
        <v>235</v>
      </c>
    </row>
    <row r="122" s="15" customFormat="1">
      <c r="A122" s="15"/>
      <c r="B122" s="247"/>
      <c r="C122" s="248"/>
      <c r="D122" s="222" t="s">
        <v>183</v>
      </c>
      <c r="E122" s="249" t="s">
        <v>19</v>
      </c>
      <c r="F122" s="250" t="s">
        <v>219</v>
      </c>
      <c r="G122" s="248"/>
      <c r="H122" s="249" t="s">
        <v>19</v>
      </c>
      <c r="I122" s="251"/>
      <c r="J122" s="248"/>
      <c r="K122" s="248"/>
      <c r="L122" s="252"/>
      <c r="M122" s="253"/>
      <c r="N122" s="254"/>
      <c r="O122" s="254"/>
      <c r="P122" s="254"/>
      <c r="Q122" s="254"/>
      <c r="R122" s="254"/>
      <c r="S122" s="254"/>
      <c r="T122" s="25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6" t="s">
        <v>183</v>
      </c>
      <c r="AU122" s="256" t="s">
        <v>86</v>
      </c>
      <c r="AV122" s="15" t="s">
        <v>84</v>
      </c>
      <c r="AW122" s="15" t="s">
        <v>37</v>
      </c>
      <c r="AX122" s="15" t="s">
        <v>76</v>
      </c>
      <c r="AY122" s="256" t="s">
        <v>175</v>
      </c>
    </row>
    <row r="123" s="13" customFormat="1">
      <c r="A123" s="13"/>
      <c r="B123" s="220"/>
      <c r="C123" s="221"/>
      <c r="D123" s="222" t="s">
        <v>183</v>
      </c>
      <c r="E123" s="223" t="s">
        <v>19</v>
      </c>
      <c r="F123" s="224" t="s">
        <v>222</v>
      </c>
      <c r="G123" s="221"/>
      <c r="H123" s="225">
        <v>303.5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183</v>
      </c>
      <c r="AU123" s="231" t="s">
        <v>86</v>
      </c>
      <c r="AV123" s="13" t="s">
        <v>86</v>
      </c>
      <c r="AW123" s="13" t="s">
        <v>37</v>
      </c>
      <c r="AX123" s="13" t="s">
        <v>76</v>
      </c>
      <c r="AY123" s="231" t="s">
        <v>175</v>
      </c>
    </row>
    <row r="124" s="14" customFormat="1">
      <c r="A124" s="14"/>
      <c r="B124" s="232"/>
      <c r="C124" s="233"/>
      <c r="D124" s="222" t="s">
        <v>183</v>
      </c>
      <c r="E124" s="234" t="s">
        <v>139</v>
      </c>
      <c r="F124" s="235" t="s">
        <v>204</v>
      </c>
      <c r="G124" s="233"/>
      <c r="H124" s="236">
        <v>303.5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2" t="s">
        <v>183</v>
      </c>
      <c r="AU124" s="242" t="s">
        <v>86</v>
      </c>
      <c r="AV124" s="14" t="s">
        <v>181</v>
      </c>
      <c r="AW124" s="14" t="s">
        <v>37</v>
      </c>
      <c r="AX124" s="14" t="s">
        <v>84</v>
      </c>
      <c r="AY124" s="242" t="s">
        <v>175</v>
      </c>
    </row>
    <row r="125" s="2" customFormat="1" ht="33" customHeight="1">
      <c r="A125" s="40"/>
      <c r="B125" s="41"/>
      <c r="C125" s="207" t="s">
        <v>236</v>
      </c>
      <c r="D125" s="207" t="s">
        <v>177</v>
      </c>
      <c r="E125" s="208" t="s">
        <v>237</v>
      </c>
      <c r="F125" s="209" t="s">
        <v>238</v>
      </c>
      <c r="G125" s="210" t="s">
        <v>112</v>
      </c>
      <c r="H125" s="211">
        <v>828.79999999999995</v>
      </c>
      <c r="I125" s="212"/>
      <c r="J125" s="213">
        <f>ROUND(I125*H125,2)</f>
        <v>0</v>
      </c>
      <c r="K125" s="209" t="s">
        <v>180</v>
      </c>
      <c r="L125" s="46"/>
      <c r="M125" s="214" t="s">
        <v>19</v>
      </c>
      <c r="N125" s="215" t="s">
        <v>47</v>
      </c>
      <c r="O125" s="86"/>
      <c r="P125" s="216">
        <f>O125*H125</f>
        <v>0</v>
      </c>
      <c r="Q125" s="216">
        <v>0</v>
      </c>
      <c r="R125" s="216">
        <f>Q125*H125</f>
        <v>0</v>
      </c>
      <c r="S125" s="216">
        <v>0.22</v>
      </c>
      <c r="T125" s="217">
        <f>S125*H125</f>
        <v>182.33599999999998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181</v>
      </c>
      <c r="AT125" s="218" t="s">
        <v>177</v>
      </c>
      <c r="AU125" s="218" t="s">
        <v>86</v>
      </c>
      <c r="AY125" s="19" t="s">
        <v>175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84</v>
      </c>
      <c r="BK125" s="219">
        <f>ROUND(I125*H125,2)</f>
        <v>0</v>
      </c>
      <c r="BL125" s="19" t="s">
        <v>181</v>
      </c>
      <c r="BM125" s="218" t="s">
        <v>239</v>
      </c>
    </row>
    <row r="126" s="13" customFormat="1">
      <c r="A126" s="13"/>
      <c r="B126" s="220"/>
      <c r="C126" s="221"/>
      <c r="D126" s="222" t="s">
        <v>183</v>
      </c>
      <c r="E126" s="223" t="s">
        <v>19</v>
      </c>
      <c r="F126" s="224" t="s">
        <v>118</v>
      </c>
      <c r="G126" s="221"/>
      <c r="H126" s="225">
        <v>828.79999999999995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183</v>
      </c>
      <c r="AU126" s="231" t="s">
        <v>86</v>
      </c>
      <c r="AV126" s="13" t="s">
        <v>86</v>
      </c>
      <c r="AW126" s="13" t="s">
        <v>37</v>
      </c>
      <c r="AX126" s="13" t="s">
        <v>84</v>
      </c>
      <c r="AY126" s="231" t="s">
        <v>175</v>
      </c>
    </row>
    <row r="127" s="2" customFormat="1">
      <c r="A127" s="40"/>
      <c r="B127" s="41"/>
      <c r="C127" s="207" t="s">
        <v>240</v>
      </c>
      <c r="D127" s="207" t="s">
        <v>177</v>
      </c>
      <c r="E127" s="208" t="s">
        <v>241</v>
      </c>
      <c r="F127" s="209" t="s">
        <v>242</v>
      </c>
      <c r="G127" s="210" t="s">
        <v>112</v>
      </c>
      <c r="H127" s="211">
        <v>1838.3</v>
      </c>
      <c r="I127" s="212"/>
      <c r="J127" s="213">
        <f>ROUND(I127*H127,2)</f>
        <v>0</v>
      </c>
      <c r="K127" s="209" t="s">
        <v>180</v>
      </c>
      <c r="L127" s="46"/>
      <c r="M127" s="214" t="s">
        <v>19</v>
      </c>
      <c r="N127" s="215" t="s">
        <v>47</v>
      </c>
      <c r="O127" s="86"/>
      <c r="P127" s="216">
        <f>O127*H127</f>
        <v>0</v>
      </c>
      <c r="Q127" s="216">
        <v>6.0000000000000002E-05</v>
      </c>
      <c r="R127" s="216">
        <f>Q127*H127</f>
        <v>0.11029799999999999</v>
      </c>
      <c r="S127" s="216">
        <v>0.091999999999999998</v>
      </c>
      <c r="T127" s="217">
        <f>S127*H127</f>
        <v>169.12359999999998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181</v>
      </c>
      <c r="AT127" s="218" t="s">
        <v>177</v>
      </c>
      <c r="AU127" s="218" t="s">
        <v>86</v>
      </c>
      <c r="AY127" s="19" t="s">
        <v>175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84</v>
      </c>
      <c r="BK127" s="219">
        <f>ROUND(I127*H127,2)</f>
        <v>0</v>
      </c>
      <c r="BL127" s="19" t="s">
        <v>181</v>
      </c>
      <c r="BM127" s="218" t="s">
        <v>243</v>
      </c>
    </row>
    <row r="128" s="15" customFormat="1">
      <c r="A128" s="15"/>
      <c r="B128" s="247"/>
      <c r="C128" s="248"/>
      <c r="D128" s="222" t="s">
        <v>183</v>
      </c>
      <c r="E128" s="249" t="s">
        <v>19</v>
      </c>
      <c r="F128" s="250" t="s">
        <v>244</v>
      </c>
      <c r="G128" s="248"/>
      <c r="H128" s="249" t="s">
        <v>19</v>
      </c>
      <c r="I128" s="251"/>
      <c r="J128" s="248"/>
      <c r="K128" s="248"/>
      <c r="L128" s="252"/>
      <c r="M128" s="253"/>
      <c r="N128" s="254"/>
      <c r="O128" s="254"/>
      <c r="P128" s="254"/>
      <c r="Q128" s="254"/>
      <c r="R128" s="254"/>
      <c r="S128" s="254"/>
      <c r="T128" s="25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6" t="s">
        <v>183</v>
      </c>
      <c r="AU128" s="256" t="s">
        <v>86</v>
      </c>
      <c r="AV128" s="15" t="s">
        <v>84</v>
      </c>
      <c r="AW128" s="15" t="s">
        <v>37</v>
      </c>
      <c r="AX128" s="15" t="s">
        <v>76</v>
      </c>
      <c r="AY128" s="256" t="s">
        <v>175</v>
      </c>
    </row>
    <row r="129" s="13" customFormat="1">
      <c r="A129" s="13"/>
      <c r="B129" s="220"/>
      <c r="C129" s="221"/>
      <c r="D129" s="222" t="s">
        <v>183</v>
      </c>
      <c r="E129" s="223" t="s">
        <v>19</v>
      </c>
      <c r="F129" s="224" t="s">
        <v>245</v>
      </c>
      <c r="G129" s="221"/>
      <c r="H129" s="225">
        <v>609.29999999999995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183</v>
      </c>
      <c r="AU129" s="231" t="s">
        <v>86</v>
      </c>
      <c r="AV129" s="13" t="s">
        <v>86</v>
      </c>
      <c r="AW129" s="13" t="s">
        <v>37</v>
      </c>
      <c r="AX129" s="13" t="s">
        <v>76</v>
      </c>
      <c r="AY129" s="231" t="s">
        <v>175</v>
      </c>
    </row>
    <row r="130" s="13" customFormat="1">
      <c r="A130" s="13"/>
      <c r="B130" s="220"/>
      <c r="C130" s="221"/>
      <c r="D130" s="222" t="s">
        <v>183</v>
      </c>
      <c r="E130" s="223" t="s">
        <v>19</v>
      </c>
      <c r="F130" s="224" t="s">
        <v>246</v>
      </c>
      <c r="G130" s="221"/>
      <c r="H130" s="225">
        <v>703.70000000000005</v>
      </c>
      <c r="I130" s="226"/>
      <c r="J130" s="221"/>
      <c r="K130" s="221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183</v>
      </c>
      <c r="AU130" s="231" t="s">
        <v>86</v>
      </c>
      <c r="AV130" s="13" t="s">
        <v>86</v>
      </c>
      <c r="AW130" s="13" t="s">
        <v>37</v>
      </c>
      <c r="AX130" s="13" t="s">
        <v>76</v>
      </c>
      <c r="AY130" s="231" t="s">
        <v>175</v>
      </c>
    </row>
    <row r="131" s="15" customFormat="1">
      <c r="A131" s="15"/>
      <c r="B131" s="247"/>
      <c r="C131" s="248"/>
      <c r="D131" s="222" t="s">
        <v>183</v>
      </c>
      <c r="E131" s="249" t="s">
        <v>19</v>
      </c>
      <c r="F131" s="250" t="s">
        <v>219</v>
      </c>
      <c r="G131" s="248"/>
      <c r="H131" s="249" t="s">
        <v>19</v>
      </c>
      <c r="I131" s="251"/>
      <c r="J131" s="248"/>
      <c r="K131" s="248"/>
      <c r="L131" s="252"/>
      <c r="M131" s="253"/>
      <c r="N131" s="254"/>
      <c r="O131" s="254"/>
      <c r="P131" s="254"/>
      <c r="Q131" s="254"/>
      <c r="R131" s="254"/>
      <c r="S131" s="254"/>
      <c r="T131" s="25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6" t="s">
        <v>183</v>
      </c>
      <c r="AU131" s="256" t="s">
        <v>86</v>
      </c>
      <c r="AV131" s="15" t="s">
        <v>84</v>
      </c>
      <c r="AW131" s="15" t="s">
        <v>37</v>
      </c>
      <c r="AX131" s="15" t="s">
        <v>76</v>
      </c>
      <c r="AY131" s="256" t="s">
        <v>175</v>
      </c>
    </row>
    <row r="132" s="13" customFormat="1">
      <c r="A132" s="13"/>
      <c r="B132" s="220"/>
      <c r="C132" s="221"/>
      <c r="D132" s="222" t="s">
        <v>183</v>
      </c>
      <c r="E132" s="223" t="s">
        <v>19</v>
      </c>
      <c r="F132" s="224" t="s">
        <v>220</v>
      </c>
      <c r="G132" s="221"/>
      <c r="H132" s="225">
        <v>245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183</v>
      </c>
      <c r="AU132" s="231" t="s">
        <v>86</v>
      </c>
      <c r="AV132" s="13" t="s">
        <v>86</v>
      </c>
      <c r="AW132" s="13" t="s">
        <v>37</v>
      </c>
      <c r="AX132" s="13" t="s">
        <v>76</v>
      </c>
      <c r="AY132" s="231" t="s">
        <v>175</v>
      </c>
    </row>
    <row r="133" s="13" customFormat="1">
      <c r="A133" s="13"/>
      <c r="B133" s="220"/>
      <c r="C133" s="221"/>
      <c r="D133" s="222" t="s">
        <v>183</v>
      </c>
      <c r="E133" s="223" t="s">
        <v>19</v>
      </c>
      <c r="F133" s="224" t="s">
        <v>221</v>
      </c>
      <c r="G133" s="221"/>
      <c r="H133" s="225">
        <v>280.30000000000001</v>
      </c>
      <c r="I133" s="226"/>
      <c r="J133" s="221"/>
      <c r="K133" s="221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183</v>
      </c>
      <c r="AU133" s="231" t="s">
        <v>86</v>
      </c>
      <c r="AV133" s="13" t="s">
        <v>86</v>
      </c>
      <c r="AW133" s="13" t="s">
        <v>37</v>
      </c>
      <c r="AX133" s="13" t="s">
        <v>76</v>
      </c>
      <c r="AY133" s="231" t="s">
        <v>175</v>
      </c>
    </row>
    <row r="134" s="14" customFormat="1">
      <c r="A134" s="14"/>
      <c r="B134" s="232"/>
      <c r="C134" s="233"/>
      <c r="D134" s="222" t="s">
        <v>183</v>
      </c>
      <c r="E134" s="234" t="s">
        <v>142</v>
      </c>
      <c r="F134" s="235" t="s">
        <v>204</v>
      </c>
      <c r="G134" s="233"/>
      <c r="H134" s="236">
        <v>1838.3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2" t="s">
        <v>183</v>
      </c>
      <c r="AU134" s="242" t="s">
        <v>86</v>
      </c>
      <c r="AV134" s="14" t="s">
        <v>181</v>
      </c>
      <c r="AW134" s="14" t="s">
        <v>37</v>
      </c>
      <c r="AX134" s="14" t="s">
        <v>84</v>
      </c>
      <c r="AY134" s="242" t="s">
        <v>175</v>
      </c>
    </row>
    <row r="135" s="2" customFormat="1">
      <c r="A135" s="40"/>
      <c r="B135" s="41"/>
      <c r="C135" s="207" t="s">
        <v>247</v>
      </c>
      <c r="D135" s="207" t="s">
        <v>177</v>
      </c>
      <c r="E135" s="208" t="s">
        <v>248</v>
      </c>
      <c r="F135" s="209" t="s">
        <v>249</v>
      </c>
      <c r="G135" s="210" t="s">
        <v>123</v>
      </c>
      <c r="H135" s="211">
        <v>827.5</v>
      </c>
      <c r="I135" s="212"/>
      <c r="J135" s="213">
        <f>ROUND(I135*H135,2)</f>
        <v>0</v>
      </c>
      <c r="K135" s="209" t="s">
        <v>180</v>
      </c>
      <c r="L135" s="46"/>
      <c r="M135" s="214" t="s">
        <v>19</v>
      </c>
      <c r="N135" s="215" t="s">
        <v>47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0.28999999999999998</v>
      </c>
      <c r="T135" s="217">
        <f>S135*H135</f>
        <v>239.97499999999999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181</v>
      </c>
      <c r="AT135" s="218" t="s">
        <v>177</v>
      </c>
      <c r="AU135" s="218" t="s">
        <v>86</v>
      </c>
      <c r="AY135" s="19" t="s">
        <v>175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84</v>
      </c>
      <c r="BK135" s="219">
        <f>ROUND(I135*H135,2)</f>
        <v>0</v>
      </c>
      <c r="BL135" s="19" t="s">
        <v>181</v>
      </c>
      <c r="BM135" s="218" t="s">
        <v>250</v>
      </c>
    </row>
    <row r="136" s="15" customFormat="1">
      <c r="A136" s="15"/>
      <c r="B136" s="247"/>
      <c r="C136" s="248"/>
      <c r="D136" s="222" t="s">
        <v>183</v>
      </c>
      <c r="E136" s="249" t="s">
        <v>19</v>
      </c>
      <c r="F136" s="250" t="s">
        <v>251</v>
      </c>
      <c r="G136" s="248"/>
      <c r="H136" s="249" t="s">
        <v>19</v>
      </c>
      <c r="I136" s="251"/>
      <c r="J136" s="248"/>
      <c r="K136" s="248"/>
      <c r="L136" s="252"/>
      <c r="M136" s="253"/>
      <c r="N136" s="254"/>
      <c r="O136" s="254"/>
      <c r="P136" s="254"/>
      <c r="Q136" s="254"/>
      <c r="R136" s="254"/>
      <c r="S136" s="254"/>
      <c r="T136" s="25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6" t="s">
        <v>183</v>
      </c>
      <c r="AU136" s="256" t="s">
        <v>86</v>
      </c>
      <c r="AV136" s="15" t="s">
        <v>84</v>
      </c>
      <c r="AW136" s="15" t="s">
        <v>37</v>
      </c>
      <c r="AX136" s="15" t="s">
        <v>76</v>
      </c>
      <c r="AY136" s="256" t="s">
        <v>175</v>
      </c>
    </row>
    <row r="137" s="13" customFormat="1">
      <c r="A137" s="13"/>
      <c r="B137" s="220"/>
      <c r="C137" s="221"/>
      <c r="D137" s="222" t="s">
        <v>183</v>
      </c>
      <c r="E137" s="223" t="s">
        <v>19</v>
      </c>
      <c r="F137" s="224" t="s">
        <v>252</v>
      </c>
      <c r="G137" s="221"/>
      <c r="H137" s="225">
        <v>245.40000000000001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183</v>
      </c>
      <c r="AU137" s="231" t="s">
        <v>86</v>
      </c>
      <c r="AV137" s="13" t="s">
        <v>86</v>
      </c>
      <c r="AW137" s="13" t="s">
        <v>37</v>
      </c>
      <c r="AX137" s="13" t="s">
        <v>76</v>
      </c>
      <c r="AY137" s="231" t="s">
        <v>175</v>
      </c>
    </row>
    <row r="138" s="13" customFormat="1">
      <c r="A138" s="13"/>
      <c r="B138" s="220"/>
      <c r="C138" s="221"/>
      <c r="D138" s="222" t="s">
        <v>183</v>
      </c>
      <c r="E138" s="223" t="s">
        <v>19</v>
      </c>
      <c r="F138" s="224" t="s">
        <v>253</v>
      </c>
      <c r="G138" s="221"/>
      <c r="H138" s="225">
        <v>280</v>
      </c>
      <c r="I138" s="226"/>
      <c r="J138" s="221"/>
      <c r="K138" s="221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183</v>
      </c>
      <c r="AU138" s="231" t="s">
        <v>86</v>
      </c>
      <c r="AV138" s="13" t="s">
        <v>86</v>
      </c>
      <c r="AW138" s="13" t="s">
        <v>37</v>
      </c>
      <c r="AX138" s="13" t="s">
        <v>76</v>
      </c>
      <c r="AY138" s="231" t="s">
        <v>175</v>
      </c>
    </row>
    <row r="139" s="13" customFormat="1">
      <c r="A139" s="13"/>
      <c r="B139" s="220"/>
      <c r="C139" s="221"/>
      <c r="D139" s="222" t="s">
        <v>183</v>
      </c>
      <c r="E139" s="223" t="s">
        <v>19</v>
      </c>
      <c r="F139" s="224" t="s">
        <v>254</v>
      </c>
      <c r="G139" s="221"/>
      <c r="H139" s="225">
        <v>302.10000000000002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183</v>
      </c>
      <c r="AU139" s="231" t="s">
        <v>86</v>
      </c>
      <c r="AV139" s="13" t="s">
        <v>86</v>
      </c>
      <c r="AW139" s="13" t="s">
        <v>37</v>
      </c>
      <c r="AX139" s="13" t="s">
        <v>76</v>
      </c>
      <c r="AY139" s="231" t="s">
        <v>175</v>
      </c>
    </row>
    <row r="140" s="14" customFormat="1">
      <c r="A140" s="14"/>
      <c r="B140" s="232"/>
      <c r="C140" s="233"/>
      <c r="D140" s="222" t="s">
        <v>183</v>
      </c>
      <c r="E140" s="234" t="s">
        <v>19</v>
      </c>
      <c r="F140" s="235" t="s">
        <v>204</v>
      </c>
      <c r="G140" s="233"/>
      <c r="H140" s="236">
        <v>827.5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2" t="s">
        <v>183</v>
      </c>
      <c r="AU140" s="242" t="s">
        <v>86</v>
      </c>
      <c r="AV140" s="14" t="s">
        <v>181</v>
      </c>
      <c r="AW140" s="14" t="s">
        <v>37</v>
      </c>
      <c r="AX140" s="14" t="s">
        <v>84</v>
      </c>
      <c r="AY140" s="242" t="s">
        <v>175</v>
      </c>
    </row>
    <row r="141" s="2" customFormat="1">
      <c r="A141" s="40"/>
      <c r="B141" s="41"/>
      <c r="C141" s="207" t="s">
        <v>255</v>
      </c>
      <c r="D141" s="207" t="s">
        <v>177</v>
      </c>
      <c r="E141" s="208" t="s">
        <v>256</v>
      </c>
      <c r="F141" s="209" t="s">
        <v>257</v>
      </c>
      <c r="G141" s="210" t="s">
        <v>123</v>
      </c>
      <c r="H141" s="211">
        <v>265.80000000000001</v>
      </c>
      <c r="I141" s="212"/>
      <c r="J141" s="213">
        <f>ROUND(I141*H141,2)</f>
        <v>0</v>
      </c>
      <c r="K141" s="209" t="s">
        <v>180</v>
      </c>
      <c r="L141" s="46"/>
      <c r="M141" s="214" t="s">
        <v>19</v>
      </c>
      <c r="N141" s="215" t="s">
        <v>47</v>
      </c>
      <c r="O141" s="86"/>
      <c r="P141" s="216">
        <f>O141*H141</f>
        <v>0</v>
      </c>
      <c r="Q141" s="216">
        <v>0</v>
      </c>
      <c r="R141" s="216">
        <f>Q141*H141</f>
        <v>0</v>
      </c>
      <c r="S141" s="216">
        <v>0.20499999999999999</v>
      </c>
      <c r="T141" s="217">
        <f>S141*H141</f>
        <v>54.488999999999997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181</v>
      </c>
      <c r="AT141" s="218" t="s">
        <v>177</v>
      </c>
      <c r="AU141" s="218" t="s">
        <v>86</v>
      </c>
      <c r="AY141" s="19" t="s">
        <v>175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84</v>
      </c>
      <c r="BK141" s="219">
        <f>ROUND(I141*H141,2)</f>
        <v>0</v>
      </c>
      <c r="BL141" s="19" t="s">
        <v>181</v>
      </c>
      <c r="BM141" s="218" t="s">
        <v>258</v>
      </c>
    </row>
    <row r="142" s="15" customFormat="1">
      <c r="A142" s="15"/>
      <c r="B142" s="247"/>
      <c r="C142" s="248"/>
      <c r="D142" s="222" t="s">
        <v>183</v>
      </c>
      <c r="E142" s="249" t="s">
        <v>19</v>
      </c>
      <c r="F142" s="250" t="s">
        <v>259</v>
      </c>
      <c r="G142" s="248"/>
      <c r="H142" s="249" t="s">
        <v>19</v>
      </c>
      <c r="I142" s="251"/>
      <c r="J142" s="248"/>
      <c r="K142" s="248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183</v>
      </c>
      <c r="AU142" s="256" t="s">
        <v>86</v>
      </c>
      <c r="AV142" s="15" t="s">
        <v>84</v>
      </c>
      <c r="AW142" s="15" t="s">
        <v>37</v>
      </c>
      <c r="AX142" s="15" t="s">
        <v>76</v>
      </c>
      <c r="AY142" s="256" t="s">
        <v>175</v>
      </c>
    </row>
    <row r="143" s="13" customFormat="1">
      <c r="A143" s="13"/>
      <c r="B143" s="220"/>
      <c r="C143" s="221"/>
      <c r="D143" s="222" t="s">
        <v>183</v>
      </c>
      <c r="E143" s="223" t="s">
        <v>19</v>
      </c>
      <c r="F143" s="224" t="s">
        <v>260</v>
      </c>
      <c r="G143" s="221"/>
      <c r="H143" s="225">
        <v>265.80000000000001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183</v>
      </c>
      <c r="AU143" s="231" t="s">
        <v>86</v>
      </c>
      <c r="AV143" s="13" t="s">
        <v>86</v>
      </c>
      <c r="AW143" s="13" t="s">
        <v>37</v>
      </c>
      <c r="AX143" s="13" t="s">
        <v>76</v>
      </c>
      <c r="AY143" s="231" t="s">
        <v>175</v>
      </c>
    </row>
    <row r="144" s="14" customFormat="1">
      <c r="A144" s="14"/>
      <c r="B144" s="232"/>
      <c r="C144" s="233"/>
      <c r="D144" s="222" t="s">
        <v>183</v>
      </c>
      <c r="E144" s="234" t="s">
        <v>19</v>
      </c>
      <c r="F144" s="235" t="s">
        <v>204</v>
      </c>
      <c r="G144" s="233"/>
      <c r="H144" s="236">
        <v>265.80000000000001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2" t="s">
        <v>183</v>
      </c>
      <c r="AU144" s="242" t="s">
        <v>86</v>
      </c>
      <c r="AV144" s="14" t="s">
        <v>181</v>
      </c>
      <c r="AW144" s="14" t="s">
        <v>37</v>
      </c>
      <c r="AX144" s="14" t="s">
        <v>84</v>
      </c>
      <c r="AY144" s="242" t="s">
        <v>175</v>
      </c>
    </row>
    <row r="145" s="2" customFormat="1" ht="16.5" customHeight="1">
      <c r="A145" s="40"/>
      <c r="B145" s="41"/>
      <c r="C145" s="207" t="s">
        <v>8</v>
      </c>
      <c r="D145" s="207" t="s">
        <v>177</v>
      </c>
      <c r="E145" s="208" t="s">
        <v>261</v>
      </c>
      <c r="F145" s="209" t="s">
        <v>262</v>
      </c>
      <c r="G145" s="210" t="s">
        <v>112</v>
      </c>
      <c r="H145" s="211">
        <v>320.10000000000002</v>
      </c>
      <c r="I145" s="212"/>
      <c r="J145" s="213">
        <f>ROUND(I145*H145,2)</f>
        <v>0</v>
      </c>
      <c r="K145" s="209" t="s">
        <v>180</v>
      </c>
      <c r="L145" s="46"/>
      <c r="M145" s="214" t="s">
        <v>19</v>
      </c>
      <c r="N145" s="215" t="s">
        <v>47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181</v>
      </c>
      <c r="AT145" s="218" t="s">
        <v>177</v>
      </c>
      <c r="AU145" s="218" t="s">
        <v>86</v>
      </c>
      <c r="AY145" s="19" t="s">
        <v>175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84</v>
      </c>
      <c r="BK145" s="219">
        <f>ROUND(I145*H145,2)</f>
        <v>0</v>
      </c>
      <c r="BL145" s="19" t="s">
        <v>181</v>
      </c>
      <c r="BM145" s="218" t="s">
        <v>263</v>
      </c>
    </row>
    <row r="146" s="13" customFormat="1">
      <c r="A146" s="13"/>
      <c r="B146" s="220"/>
      <c r="C146" s="221"/>
      <c r="D146" s="222" t="s">
        <v>183</v>
      </c>
      <c r="E146" s="223" t="s">
        <v>19</v>
      </c>
      <c r="F146" s="224" t="s">
        <v>264</v>
      </c>
      <c r="G146" s="221"/>
      <c r="H146" s="225">
        <v>38.100000000000001</v>
      </c>
      <c r="I146" s="226"/>
      <c r="J146" s="221"/>
      <c r="K146" s="221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183</v>
      </c>
      <c r="AU146" s="231" t="s">
        <v>86</v>
      </c>
      <c r="AV146" s="13" t="s">
        <v>86</v>
      </c>
      <c r="AW146" s="13" t="s">
        <v>37</v>
      </c>
      <c r="AX146" s="13" t="s">
        <v>76</v>
      </c>
      <c r="AY146" s="231" t="s">
        <v>175</v>
      </c>
    </row>
    <row r="147" s="13" customFormat="1">
      <c r="A147" s="13"/>
      <c r="B147" s="220"/>
      <c r="C147" s="221"/>
      <c r="D147" s="222" t="s">
        <v>183</v>
      </c>
      <c r="E147" s="223" t="s">
        <v>19</v>
      </c>
      <c r="F147" s="224" t="s">
        <v>265</v>
      </c>
      <c r="G147" s="221"/>
      <c r="H147" s="225">
        <v>76.900000000000006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183</v>
      </c>
      <c r="AU147" s="231" t="s">
        <v>86</v>
      </c>
      <c r="AV147" s="13" t="s">
        <v>86</v>
      </c>
      <c r="AW147" s="13" t="s">
        <v>37</v>
      </c>
      <c r="AX147" s="13" t="s">
        <v>76</v>
      </c>
      <c r="AY147" s="231" t="s">
        <v>175</v>
      </c>
    </row>
    <row r="148" s="13" customFormat="1">
      <c r="A148" s="13"/>
      <c r="B148" s="220"/>
      <c r="C148" s="221"/>
      <c r="D148" s="222" t="s">
        <v>183</v>
      </c>
      <c r="E148" s="223" t="s">
        <v>19</v>
      </c>
      <c r="F148" s="224" t="s">
        <v>266</v>
      </c>
      <c r="G148" s="221"/>
      <c r="H148" s="225">
        <v>205.09999999999999</v>
      </c>
      <c r="I148" s="226"/>
      <c r="J148" s="221"/>
      <c r="K148" s="221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183</v>
      </c>
      <c r="AU148" s="231" t="s">
        <v>86</v>
      </c>
      <c r="AV148" s="13" t="s">
        <v>86</v>
      </c>
      <c r="AW148" s="13" t="s">
        <v>37</v>
      </c>
      <c r="AX148" s="13" t="s">
        <v>76</v>
      </c>
      <c r="AY148" s="231" t="s">
        <v>175</v>
      </c>
    </row>
    <row r="149" s="14" customFormat="1">
      <c r="A149" s="14"/>
      <c r="B149" s="232"/>
      <c r="C149" s="233"/>
      <c r="D149" s="222" t="s">
        <v>183</v>
      </c>
      <c r="E149" s="234" t="s">
        <v>19</v>
      </c>
      <c r="F149" s="235" t="s">
        <v>204</v>
      </c>
      <c r="G149" s="233"/>
      <c r="H149" s="236">
        <v>320.10000000000002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2" t="s">
        <v>183</v>
      </c>
      <c r="AU149" s="242" t="s">
        <v>86</v>
      </c>
      <c r="AV149" s="14" t="s">
        <v>181</v>
      </c>
      <c r="AW149" s="14" t="s">
        <v>37</v>
      </c>
      <c r="AX149" s="14" t="s">
        <v>84</v>
      </c>
      <c r="AY149" s="242" t="s">
        <v>175</v>
      </c>
    </row>
    <row r="150" s="2" customFormat="1">
      <c r="A150" s="40"/>
      <c r="B150" s="41"/>
      <c r="C150" s="207" t="s">
        <v>267</v>
      </c>
      <c r="D150" s="207" t="s">
        <v>177</v>
      </c>
      <c r="E150" s="208" t="s">
        <v>268</v>
      </c>
      <c r="F150" s="209" t="s">
        <v>269</v>
      </c>
      <c r="G150" s="210" t="s">
        <v>270</v>
      </c>
      <c r="H150" s="211">
        <v>59.200000000000003</v>
      </c>
      <c r="I150" s="212"/>
      <c r="J150" s="213">
        <f>ROUND(I150*H150,2)</f>
        <v>0</v>
      </c>
      <c r="K150" s="209" t="s">
        <v>180</v>
      </c>
      <c r="L150" s="46"/>
      <c r="M150" s="214" t="s">
        <v>19</v>
      </c>
      <c r="N150" s="215" t="s">
        <v>47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181</v>
      </c>
      <c r="AT150" s="218" t="s">
        <v>177</v>
      </c>
      <c r="AU150" s="218" t="s">
        <v>86</v>
      </c>
      <c r="AY150" s="19" t="s">
        <v>175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84</v>
      </c>
      <c r="BK150" s="219">
        <f>ROUND(I150*H150,2)</f>
        <v>0</v>
      </c>
      <c r="BL150" s="19" t="s">
        <v>181</v>
      </c>
      <c r="BM150" s="218" t="s">
        <v>271</v>
      </c>
    </row>
    <row r="151" s="13" customFormat="1">
      <c r="A151" s="13"/>
      <c r="B151" s="220"/>
      <c r="C151" s="221"/>
      <c r="D151" s="222" t="s">
        <v>183</v>
      </c>
      <c r="E151" s="223" t="s">
        <v>19</v>
      </c>
      <c r="F151" s="224" t="s">
        <v>272</v>
      </c>
      <c r="G151" s="221"/>
      <c r="H151" s="225">
        <v>59.200000000000003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183</v>
      </c>
      <c r="AU151" s="231" t="s">
        <v>86</v>
      </c>
      <c r="AV151" s="13" t="s">
        <v>86</v>
      </c>
      <c r="AW151" s="13" t="s">
        <v>37</v>
      </c>
      <c r="AX151" s="13" t="s">
        <v>84</v>
      </c>
      <c r="AY151" s="231" t="s">
        <v>175</v>
      </c>
    </row>
    <row r="152" s="2" customFormat="1">
      <c r="A152" s="40"/>
      <c r="B152" s="41"/>
      <c r="C152" s="207" t="s">
        <v>273</v>
      </c>
      <c r="D152" s="207" t="s">
        <v>177</v>
      </c>
      <c r="E152" s="208" t="s">
        <v>274</v>
      </c>
      <c r="F152" s="209" t="s">
        <v>275</v>
      </c>
      <c r="G152" s="210" t="s">
        <v>270</v>
      </c>
      <c r="H152" s="211">
        <v>63.899999999999999</v>
      </c>
      <c r="I152" s="212"/>
      <c r="J152" s="213">
        <f>ROUND(I152*H152,2)</f>
        <v>0</v>
      </c>
      <c r="K152" s="209" t="s">
        <v>180</v>
      </c>
      <c r="L152" s="46"/>
      <c r="M152" s="214" t="s">
        <v>19</v>
      </c>
      <c r="N152" s="215" t="s">
        <v>47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181</v>
      </c>
      <c r="AT152" s="218" t="s">
        <v>177</v>
      </c>
      <c r="AU152" s="218" t="s">
        <v>86</v>
      </c>
      <c r="AY152" s="19" t="s">
        <v>175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84</v>
      </c>
      <c r="BK152" s="219">
        <f>ROUND(I152*H152,2)</f>
        <v>0</v>
      </c>
      <c r="BL152" s="19" t="s">
        <v>181</v>
      </c>
      <c r="BM152" s="218" t="s">
        <v>276</v>
      </c>
    </row>
    <row r="153" s="13" customFormat="1">
      <c r="A153" s="13"/>
      <c r="B153" s="220"/>
      <c r="C153" s="221"/>
      <c r="D153" s="222" t="s">
        <v>183</v>
      </c>
      <c r="E153" s="223" t="s">
        <v>19</v>
      </c>
      <c r="F153" s="224" t="s">
        <v>277</v>
      </c>
      <c r="G153" s="221"/>
      <c r="H153" s="225">
        <v>59.200000000000003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183</v>
      </c>
      <c r="AU153" s="231" t="s">
        <v>86</v>
      </c>
      <c r="AV153" s="13" t="s">
        <v>86</v>
      </c>
      <c r="AW153" s="13" t="s">
        <v>37</v>
      </c>
      <c r="AX153" s="13" t="s">
        <v>76</v>
      </c>
      <c r="AY153" s="231" t="s">
        <v>175</v>
      </c>
    </row>
    <row r="154" s="13" customFormat="1">
      <c r="A154" s="13"/>
      <c r="B154" s="220"/>
      <c r="C154" s="221"/>
      <c r="D154" s="222" t="s">
        <v>183</v>
      </c>
      <c r="E154" s="223" t="s">
        <v>19</v>
      </c>
      <c r="F154" s="224" t="s">
        <v>278</v>
      </c>
      <c r="G154" s="221"/>
      <c r="H154" s="225">
        <v>4.7000000000000002</v>
      </c>
      <c r="I154" s="226"/>
      <c r="J154" s="221"/>
      <c r="K154" s="221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183</v>
      </c>
      <c r="AU154" s="231" t="s">
        <v>86</v>
      </c>
      <c r="AV154" s="13" t="s">
        <v>86</v>
      </c>
      <c r="AW154" s="13" t="s">
        <v>37</v>
      </c>
      <c r="AX154" s="13" t="s">
        <v>76</v>
      </c>
      <c r="AY154" s="231" t="s">
        <v>175</v>
      </c>
    </row>
    <row r="155" s="14" customFormat="1">
      <c r="A155" s="14"/>
      <c r="B155" s="232"/>
      <c r="C155" s="233"/>
      <c r="D155" s="222" t="s">
        <v>183</v>
      </c>
      <c r="E155" s="234" t="s">
        <v>19</v>
      </c>
      <c r="F155" s="235" t="s">
        <v>204</v>
      </c>
      <c r="G155" s="233"/>
      <c r="H155" s="236">
        <v>63.899999999999999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183</v>
      </c>
      <c r="AU155" s="242" t="s">
        <v>86</v>
      </c>
      <c r="AV155" s="14" t="s">
        <v>181</v>
      </c>
      <c r="AW155" s="14" t="s">
        <v>37</v>
      </c>
      <c r="AX155" s="14" t="s">
        <v>84</v>
      </c>
      <c r="AY155" s="242" t="s">
        <v>175</v>
      </c>
    </row>
    <row r="156" s="2" customFormat="1">
      <c r="A156" s="40"/>
      <c r="B156" s="41"/>
      <c r="C156" s="207" t="s">
        <v>279</v>
      </c>
      <c r="D156" s="207" t="s">
        <v>177</v>
      </c>
      <c r="E156" s="208" t="s">
        <v>280</v>
      </c>
      <c r="F156" s="209" t="s">
        <v>281</v>
      </c>
      <c r="G156" s="210" t="s">
        <v>270</v>
      </c>
      <c r="H156" s="211">
        <v>639</v>
      </c>
      <c r="I156" s="212"/>
      <c r="J156" s="213">
        <f>ROUND(I156*H156,2)</f>
        <v>0</v>
      </c>
      <c r="K156" s="209" t="s">
        <v>180</v>
      </c>
      <c r="L156" s="46"/>
      <c r="M156" s="214" t="s">
        <v>19</v>
      </c>
      <c r="N156" s="215" t="s">
        <v>47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181</v>
      </c>
      <c r="AT156" s="218" t="s">
        <v>177</v>
      </c>
      <c r="AU156" s="218" t="s">
        <v>86</v>
      </c>
      <c r="AY156" s="19" t="s">
        <v>175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84</v>
      </c>
      <c r="BK156" s="219">
        <f>ROUND(I156*H156,2)</f>
        <v>0</v>
      </c>
      <c r="BL156" s="19" t="s">
        <v>181</v>
      </c>
      <c r="BM156" s="218" t="s">
        <v>282</v>
      </c>
    </row>
    <row r="157" s="13" customFormat="1">
      <c r="A157" s="13"/>
      <c r="B157" s="220"/>
      <c r="C157" s="221"/>
      <c r="D157" s="222" t="s">
        <v>183</v>
      </c>
      <c r="E157" s="221"/>
      <c r="F157" s="224" t="s">
        <v>283</v>
      </c>
      <c r="G157" s="221"/>
      <c r="H157" s="225">
        <v>639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183</v>
      </c>
      <c r="AU157" s="231" t="s">
        <v>86</v>
      </c>
      <c r="AV157" s="13" t="s">
        <v>86</v>
      </c>
      <c r="AW157" s="13" t="s">
        <v>4</v>
      </c>
      <c r="AX157" s="13" t="s">
        <v>84</v>
      </c>
      <c r="AY157" s="231" t="s">
        <v>175</v>
      </c>
    </row>
    <row r="158" s="2" customFormat="1">
      <c r="A158" s="40"/>
      <c r="B158" s="41"/>
      <c r="C158" s="207" t="s">
        <v>284</v>
      </c>
      <c r="D158" s="207" t="s">
        <v>177</v>
      </c>
      <c r="E158" s="208" t="s">
        <v>285</v>
      </c>
      <c r="F158" s="209" t="s">
        <v>286</v>
      </c>
      <c r="G158" s="210" t="s">
        <v>287</v>
      </c>
      <c r="H158" s="211">
        <v>115.02</v>
      </c>
      <c r="I158" s="212"/>
      <c r="J158" s="213">
        <f>ROUND(I158*H158,2)</f>
        <v>0</v>
      </c>
      <c r="K158" s="209" t="s">
        <v>180</v>
      </c>
      <c r="L158" s="46"/>
      <c r="M158" s="214" t="s">
        <v>19</v>
      </c>
      <c r="N158" s="215" t="s">
        <v>47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181</v>
      </c>
      <c r="AT158" s="218" t="s">
        <v>177</v>
      </c>
      <c r="AU158" s="218" t="s">
        <v>86</v>
      </c>
      <c r="AY158" s="19" t="s">
        <v>175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84</v>
      </c>
      <c r="BK158" s="219">
        <f>ROUND(I158*H158,2)</f>
        <v>0</v>
      </c>
      <c r="BL158" s="19" t="s">
        <v>181</v>
      </c>
      <c r="BM158" s="218" t="s">
        <v>288</v>
      </c>
    </row>
    <row r="159" s="13" customFormat="1">
      <c r="A159" s="13"/>
      <c r="B159" s="220"/>
      <c r="C159" s="221"/>
      <c r="D159" s="222" t="s">
        <v>183</v>
      </c>
      <c r="E159" s="221"/>
      <c r="F159" s="224" t="s">
        <v>289</v>
      </c>
      <c r="G159" s="221"/>
      <c r="H159" s="225">
        <v>115.02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1" t="s">
        <v>183</v>
      </c>
      <c r="AU159" s="231" t="s">
        <v>86</v>
      </c>
      <c r="AV159" s="13" t="s">
        <v>86</v>
      </c>
      <c r="AW159" s="13" t="s">
        <v>4</v>
      </c>
      <c r="AX159" s="13" t="s">
        <v>84</v>
      </c>
      <c r="AY159" s="231" t="s">
        <v>175</v>
      </c>
    </row>
    <row r="160" s="2" customFormat="1">
      <c r="A160" s="40"/>
      <c r="B160" s="41"/>
      <c r="C160" s="207" t="s">
        <v>290</v>
      </c>
      <c r="D160" s="207" t="s">
        <v>177</v>
      </c>
      <c r="E160" s="208" t="s">
        <v>291</v>
      </c>
      <c r="F160" s="209" t="s">
        <v>292</v>
      </c>
      <c r="G160" s="210" t="s">
        <v>270</v>
      </c>
      <c r="H160" s="211">
        <v>63.899999999999999</v>
      </c>
      <c r="I160" s="212"/>
      <c r="J160" s="213">
        <f>ROUND(I160*H160,2)</f>
        <v>0</v>
      </c>
      <c r="K160" s="209" t="s">
        <v>180</v>
      </c>
      <c r="L160" s="46"/>
      <c r="M160" s="214" t="s">
        <v>19</v>
      </c>
      <c r="N160" s="215" t="s">
        <v>47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181</v>
      </c>
      <c r="AT160" s="218" t="s">
        <v>177</v>
      </c>
      <c r="AU160" s="218" t="s">
        <v>86</v>
      </c>
      <c r="AY160" s="19" t="s">
        <v>175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84</v>
      </c>
      <c r="BK160" s="219">
        <f>ROUND(I160*H160,2)</f>
        <v>0</v>
      </c>
      <c r="BL160" s="19" t="s">
        <v>181</v>
      </c>
      <c r="BM160" s="218" t="s">
        <v>293</v>
      </c>
    </row>
    <row r="161" s="2" customFormat="1">
      <c r="A161" s="40"/>
      <c r="B161" s="41"/>
      <c r="C161" s="207" t="s">
        <v>7</v>
      </c>
      <c r="D161" s="207" t="s">
        <v>177</v>
      </c>
      <c r="E161" s="208" t="s">
        <v>294</v>
      </c>
      <c r="F161" s="209" t="s">
        <v>295</v>
      </c>
      <c r="G161" s="210" t="s">
        <v>270</v>
      </c>
      <c r="H161" s="211">
        <v>59.200000000000003</v>
      </c>
      <c r="I161" s="212"/>
      <c r="J161" s="213">
        <f>ROUND(I161*H161,2)</f>
        <v>0</v>
      </c>
      <c r="K161" s="209" t="s">
        <v>180</v>
      </c>
      <c r="L161" s="46"/>
      <c r="M161" s="214" t="s">
        <v>19</v>
      </c>
      <c r="N161" s="215" t="s">
        <v>47</v>
      </c>
      <c r="O161" s="86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8" t="s">
        <v>181</v>
      </c>
      <c r="AT161" s="218" t="s">
        <v>177</v>
      </c>
      <c r="AU161" s="218" t="s">
        <v>86</v>
      </c>
      <c r="AY161" s="19" t="s">
        <v>175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84</v>
      </c>
      <c r="BK161" s="219">
        <f>ROUND(I161*H161,2)</f>
        <v>0</v>
      </c>
      <c r="BL161" s="19" t="s">
        <v>181</v>
      </c>
      <c r="BM161" s="218" t="s">
        <v>296</v>
      </c>
    </row>
    <row r="162" s="13" customFormat="1">
      <c r="A162" s="13"/>
      <c r="B162" s="220"/>
      <c r="C162" s="221"/>
      <c r="D162" s="222" t="s">
        <v>183</v>
      </c>
      <c r="E162" s="223" t="s">
        <v>19</v>
      </c>
      <c r="F162" s="224" t="s">
        <v>272</v>
      </c>
      <c r="G162" s="221"/>
      <c r="H162" s="225">
        <v>59.200000000000003</v>
      </c>
      <c r="I162" s="226"/>
      <c r="J162" s="221"/>
      <c r="K162" s="221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183</v>
      </c>
      <c r="AU162" s="231" t="s">
        <v>86</v>
      </c>
      <c r="AV162" s="13" t="s">
        <v>86</v>
      </c>
      <c r="AW162" s="13" t="s">
        <v>37</v>
      </c>
      <c r="AX162" s="13" t="s">
        <v>84</v>
      </c>
      <c r="AY162" s="231" t="s">
        <v>175</v>
      </c>
    </row>
    <row r="163" s="2" customFormat="1" ht="16.5" customHeight="1">
      <c r="A163" s="40"/>
      <c r="B163" s="41"/>
      <c r="C163" s="257" t="s">
        <v>297</v>
      </c>
      <c r="D163" s="257" t="s">
        <v>298</v>
      </c>
      <c r="E163" s="258" t="s">
        <v>299</v>
      </c>
      <c r="F163" s="259" t="s">
        <v>300</v>
      </c>
      <c r="G163" s="260" t="s">
        <v>287</v>
      </c>
      <c r="H163" s="261">
        <v>106.56</v>
      </c>
      <c r="I163" s="262"/>
      <c r="J163" s="263">
        <f>ROUND(I163*H163,2)</f>
        <v>0</v>
      </c>
      <c r="K163" s="259" t="s">
        <v>180</v>
      </c>
      <c r="L163" s="264"/>
      <c r="M163" s="265" t="s">
        <v>19</v>
      </c>
      <c r="N163" s="266" t="s">
        <v>47</v>
      </c>
      <c r="O163" s="86"/>
      <c r="P163" s="216">
        <f>O163*H163</f>
        <v>0</v>
      </c>
      <c r="Q163" s="216">
        <v>1</v>
      </c>
      <c r="R163" s="216">
        <f>Q163*H163</f>
        <v>106.56</v>
      </c>
      <c r="S163" s="216">
        <v>0</v>
      </c>
      <c r="T163" s="21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8" t="s">
        <v>213</v>
      </c>
      <c r="AT163" s="218" t="s">
        <v>298</v>
      </c>
      <c r="AU163" s="218" t="s">
        <v>86</v>
      </c>
      <c r="AY163" s="19" t="s">
        <v>175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84</v>
      </c>
      <c r="BK163" s="219">
        <f>ROUND(I163*H163,2)</f>
        <v>0</v>
      </c>
      <c r="BL163" s="19" t="s">
        <v>181</v>
      </c>
      <c r="BM163" s="218" t="s">
        <v>301</v>
      </c>
    </row>
    <row r="164" s="13" customFormat="1">
      <c r="A164" s="13"/>
      <c r="B164" s="220"/>
      <c r="C164" s="221"/>
      <c r="D164" s="222" t="s">
        <v>183</v>
      </c>
      <c r="E164" s="221"/>
      <c r="F164" s="224" t="s">
        <v>302</v>
      </c>
      <c r="G164" s="221"/>
      <c r="H164" s="225">
        <v>106.56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183</v>
      </c>
      <c r="AU164" s="231" t="s">
        <v>86</v>
      </c>
      <c r="AV164" s="13" t="s">
        <v>86</v>
      </c>
      <c r="AW164" s="13" t="s">
        <v>4</v>
      </c>
      <c r="AX164" s="13" t="s">
        <v>84</v>
      </c>
      <c r="AY164" s="231" t="s">
        <v>175</v>
      </c>
    </row>
    <row r="165" s="2" customFormat="1">
      <c r="A165" s="40"/>
      <c r="B165" s="41"/>
      <c r="C165" s="207" t="s">
        <v>303</v>
      </c>
      <c r="D165" s="207" t="s">
        <v>177</v>
      </c>
      <c r="E165" s="208" t="s">
        <v>304</v>
      </c>
      <c r="F165" s="209" t="s">
        <v>305</v>
      </c>
      <c r="G165" s="210" t="s">
        <v>112</v>
      </c>
      <c r="H165" s="211">
        <v>320.10000000000002</v>
      </c>
      <c r="I165" s="212"/>
      <c r="J165" s="213">
        <f>ROUND(I165*H165,2)</f>
        <v>0</v>
      </c>
      <c r="K165" s="209" t="s">
        <v>180</v>
      </c>
      <c r="L165" s="46"/>
      <c r="M165" s="214" t="s">
        <v>19</v>
      </c>
      <c r="N165" s="215" t="s">
        <v>47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181</v>
      </c>
      <c r="AT165" s="218" t="s">
        <v>177</v>
      </c>
      <c r="AU165" s="218" t="s">
        <v>86</v>
      </c>
      <c r="AY165" s="19" t="s">
        <v>175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84</v>
      </c>
      <c r="BK165" s="219">
        <f>ROUND(I165*H165,2)</f>
        <v>0</v>
      </c>
      <c r="BL165" s="19" t="s">
        <v>181</v>
      </c>
      <c r="BM165" s="218" t="s">
        <v>306</v>
      </c>
    </row>
    <row r="166" s="13" customFormat="1">
      <c r="A166" s="13"/>
      <c r="B166" s="220"/>
      <c r="C166" s="221"/>
      <c r="D166" s="222" t="s">
        <v>183</v>
      </c>
      <c r="E166" s="223" t="s">
        <v>19</v>
      </c>
      <c r="F166" s="224" t="s">
        <v>264</v>
      </c>
      <c r="G166" s="221"/>
      <c r="H166" s="225">
        <v>38.100000000000001</v>
      </c>
      <c r="I166" s="226"/>
      <c r="J166" s="221"/>
      <c r="K166" s="221"/>
      <c r="L166" s="227"/>
      <c r="M166" s="228"/>
      <c r="N166" s="229"/>
      <c r="O166" s="229"/>
      <c r="P166" s="229"/>
      <c r="Q166" s="229"/>
      <c r="R166" s="229"/>
      <c r="S166" s="229"/>
      <c r="T166" s="23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1" t="s">
        <v>183</v>
      </c>
      <c r="AU166" s="231" t="s">
        <v>86</v>
      </c>
      <c r="AV166" s="13" t="s">
        <v>86</v>
      </c>
      <c r="AW166" s="13" t="s">
        <v>37</v>
      </c>
      <c r="AX166" s="13" t="s">
        <v>76</v>
      </c>
      <c r="AY166" s="231" t="s">
        <v>175</v>
      </c>
    </row>
    <row r="167" s="13" customFormat="1">
      <c r="A167" s="13"/>
      <c r="B167" s="220"/>
      <c r="C167" s="221"/>
      <c r="D167" s="222" t="s">
        <v>183</v>
      </c>
      <c r="E167" s="223" t="s">
        <v>19</v>
      </c>
      <c r="F167" s="224" t="s">
        <v>265</v>
      </c>
      <c r="G167" s="221"/>
      <c r="H167" s="225">
        <v>76.900000000000006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183</v>
      </c>
      <c r="AU167" s="231" t="s">
        <v>86</v>
      </c>
      <c r="AV167" s="13" t="s">
        <v>86</v>
      </c>
      <c r="AW167" s="13" t="s">
        <v>37</v>
      </c>
      <c r="AX167" s="13" t="s">
        <v>76</v>
      </c>
      <c r="AY167" s="231" t="s">
        <v>175</v>
      </c>
    </row>
    <row r="168" s="13" customFormat="1">
      <c r="A168" s="13"/>
      <c r="B168" s="220"/>
      <c r="C168" s="221"/>
      <c r="D168" s="222" t="s">
        <v>183</v>
      </c>
      <c r="E168" s="223" t="s">
        <v>19</v>
      </c>
      <c r="F168" s="224" t="s">
        <v>266</v>
      </c>
      <c r="G168" s="221"/>
      <c r="H168" s="225">
        <v>205.09999999999999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183</v>
      </c>
      <c r="AU168" s="231" t="s">
        <v>86</v>
      </c>
      <c r="AV168" s="13" t="s">
        <v>86</v>
      </c>
      <c r="AW168" s="13" t="s">
        <v>37</v>
      </c>
      <c r="AX168" s="13" t="s">
        <v>76</v>
      </c>
      <c r="AY168" s="231" t="s">
        <v>175</v>
      </c>
    </row>
    <row r="169" s="14" customFormat="1">
      <c r="A169" s="14"/>
      <c r="B169" s="232"/>
      <c r="C169" s="233"/>
      <c r="D169" s="222" t="s">
        <v>183</v>
      </c>
      <c r="E169" s="234" t="s">
        <v>19</v>
      </c>
      <c r="F169" s="235" t="s">
        <v>204</v>
      </c>
      <c r="G169" s="233"/>
      <c r="H169" s="236">
        <v>320.10000000000002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2" t="s">
        <v>183</v>
      </c>
      <c r="AU169" s="242" t="s">
        <v>86</v>
      </c>
      <c r="AV169" s="14" t="s">
        <v>181</v>
      </c>
      <c r="AW169" s="14" t="s">
        <v>37</v>
      </c>
      <c r="AX169" s="14" t="s">
        <v>84</v>
      </c>
      <c r="AY169" s="242" t="s">
        <v>175</v>
      </c>
    </row>
    <row r="170" s="2" customFormat="1">
      <c r="A170" s="40"/>
      <c r="B170" s="41"/>
      <c r="C170" s="207" t="s">
        <v>307</v>
      </c>
      <c r="D170" s="207" t="s">
        <v>177</v>
      </c>
      <c r="E170" s="208" t="s">
        <v>308</v>
      </c>
      <c r="F170" s="209" t="s">
        <v>309</v>
      </c>
      <c r="G170" s="210" t="s">
        <v>112</v>
      </c>
      <c r="H170" s="211">
        <v>320.10000000000002</v>
      </c>
      <c r="I170" s="212"/>
      <c r="J170" s="213">
        <f>ROUND(I170*H170,2)</f>
        <v>0</v>
      </c>
      <c r="K170" s="209" t="s">
        <v>180</v>
      </c>
      <c r="L170" s="46"/>
      <c r="M170" s="214" t="s">
        <v>19</v>
      </c>
      <c r="N170" s="215" t="s">
        <v>47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181</v>
      </c>
      <c r="AT170" s="218" t="s">
        <v>177</v>
      </c>
      <c r="AU170" s="218" t="s">
        <v>86</v>
      </c>
      <c r="AY170" s="19" t="s">
        <v>175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84</v>
      </c>
      <c r="BK170" s="219">
        <f>ROUND(I170*H170,2)</f>
        <v>0</v>
      </c>
      <c r="BL170" s="19" t="s">
        <v>181</v>
      </c>
      <c r="BM170" s="218" t="s">
        <v>310</v>
      </c>
    </row>
    <row r="171" s="13" customFormat="1">
      <c r="A171" s="13"/>
      <c r="B171" s="220"/>
      <c r="C171" s="221"/>
      <c r="D171" s="222" t="s">
        <v>183</v>
      </c>
      <c r="E171" s="223" t="s">
        <v>19</v>
      </c>
      <c r="F171" s="224" t="s">
        <v>264</v>
      </c>
      <c r="G171" s="221"/>
      <c r="H171" s="225">
        <v>38.100000000000001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183</v>
      </c>
      <c r="AU171" s="231" t="s">
        <v>86</v>
      </c>
      <c r="AV171" s="13" t="s">
        <v>86</v>
      </c>
      <c r="AW171" s="13" t="s">
        <v>37</v>
      </c>
      <c r="AX171" s="13" t="s">
        <v>76</v>
      </c>
      <c r="AY171" s="231" t="s">
        <v>175</v>
      </c>
    </row>
    <row r="172" s="13" customFormat="1">
      <c r="A172" s="13"/>
      <c r="B172" s="220"/>
      <c r="C172" s="221"/>
      <c r="D172" s="222" t="s">
        <v>183</v>
      </c>
      <c r="E172" s="223" t="s">
        <v>19</v>
      </c>
      <c r="F172" s="224" t="s">
        <v>265</v>
      </c>
      <c r="G172" s="221"/>
      <c r="H172" s="225">
        <v>76.900000000000006</v>
      </c>
      <c r="I172" s="226"/>
      <c r="J172" s="221"/>
      <c r="K172" s="221"/>
      <c r="L172" s="227"/>
      <c r="M172" s="228"/>
      <c r="N172" s="229"/>
      <c r="O172" s="229"/>
      <c r="P172" s="229"/>
      <c r="Q172" s="229"/>
      <c r="R172" s="229"/>
      <c r="S172" s="229"/>
      <c r="T172" s="23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1" t="s">
        <v>183</v>
      </c>
      <c r="AU172" s="231" t="s">
        <v>86</v>
      </c>
      <c r="AV172" s="13" t="s">
        <v>86</v>
      </c>
      <c r="AW172" s="13" t="s">
        <v>37</v>
      </c>
      <c r="AX172" s="13" t="s">
        <v>76</v>
      </c>
      <c r="AY172" s="231" t="s">
        <v>175</v>
      </c>
    </row>
    <row r="173" s="13" customFormat="1">
      <c r="A173" s="13"/>
      <c r="B173" s="220"/>
      <c r="C173" s="221"/>
      <c r="D173" s="222" t="s">
        <v>183</v>
      </c>
      <c r="E173" s="223" t="s">
        <v>19</v>
      </c>
      <c r="F173" s="224" t="s">
        <v>266</v>
      </c>
      <c r="G173" s="221"/>
      <c r="H173" s="225">
        <v>205.09999999999999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183</v>
      </c>
      <c r="AU173" s="231" t="s">
        <v>86</v>
      </c>
      <c r="AV173" s="13" t="s">
        <v>86</v>
      </c>
      <c r="AW173" s="13" t="s">
        <v>37</v>
      </c>
      <c r="AX173" s="13" t="s">
        <v>76</v>
      </c>
      <c r="AY173" s="231" t="s">
        <v>175</v>
      </c>
    </row>
    <row r="174" s="14" customFormat="1">
      <c r="A174" s="14"/>
      <c r="B174" s="232"/>
      <c r="C174" s="233"/>
      <c r="D174" s="222" t="s">
        <v>183</v>
      </c>
      <c r="E174" s="234" t="s">
        <v>19</v>
      </c>
      <c r="F174" s="235" t="s">
        <v>204</v>
      </c>
      <c r="G174" s="233"/>
      <c r="H174" s="236">
        <v>320.10000000000002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183</v>
      </c>
      <c r="AU174" s="242" t="s">
        <v>86</v>
      </c>
      <c r="AV174" s="14" t="s">
        <v>181</v>
      </c>
      <c r="AW174" s="14" t="s">
        <v>37</v>
      </c>
      <c r="AX174" s="14" t="s">
        <v>84</v>
      </c>
      <c r="AY174" s="242" t="s">
        <v>175</v>
      </c>
    </row>
    <row r="175" s="2" customFormat="1" ht="16.5" customHeight="1">
      <c r="A175" s="40"/>
      <c r="B175" s="41"/>
      <c r="C175" s="257" t="s">
        <v>311</v>
      </c>
      <c r="D175" s="257" t="s">
        <v>298</v>
      </c>
      <c r="E175" s="258" t="s">
        <v>312</v>
      </c>
      <c r="F175" s="259" t="s">
        <v>313</v>
      </c>
      <c r="G175" s="260" t="s">
        <v>314</v>
      </c>
      <c r="H175" s="261">
        <v>6.4020000000000001</v>
      </c>
      <c r="I175" s="262"/>
      <c r="J175" s="263">
        <f>ROUND(I175*H175,2)</f>
        <v>0</v>
      </c>
      <c r="K175" s="259" t="s">
        <v>180</v>
      </c>
      <c r="L175" s="264"/>
      <c r="M175" s="265" t="s">
        <v>19</v>
      </c>
      <c r="N175" s="266" t="s">
        <v>47</v>
      </c>
      <c r="O175" s="86"/>
      <c r="P175" s="216">
        <f>O175*H175</f>
        <v>0</v>
      </c>
      <c r="Q175" s="216">
        <v>0.001</v>
      </c>
      <c r="R175" s="216">
        <f>Q175*H175</f>
        <v>0.0064020000000000006</v>
      </c>
      <c r="S175" s="216">
        <v>0</v>
      </c>
      <c r="T175" s="21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8" t="s">
        <v>213</v>
      </c>
      <c r="AT175" s="218" t="s">
        <v>298</v>
      </c>
      <c r="AU175" s="218" t="s">
        <v>86</v>
      </c>
      <c r="AY175" s="19" t="s">
        <v>175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9" t="s">
        <v>84</v>
      </c>
      <c r="BK175" s="219">
        <f>ROUND(I175*H175,2)</f>
        <v>0</v>
      </c>
      <c r="BL175" s="19" t="s">
        <v>181</v>
      </c>
      <c r="BM175" s="218" t="s">
        <v>315</v>
      </c>
    </row>
    <row r="176" s="13" customFormat="1">
      <c r="A176" s="13"/>
      <c r="B176" s="220"/>
      <c r="C176" s="221"/>
      <c r="D176" s="222" t="s">
        <v>183</v>
      </c>
      <c r="E176" s="221"/>
      <c r="F176" s="224" t="s">
        <v>316</v>
      </c>
      <c r="G176" s="221"/>
      <c r="H176" s="225">
        <v>6.4020000000000001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183</v>
      </c>
      <c r="AU176" s="231" t="s">
        <v>86</v>
      </c>
      <c r="AV176" s="13" t="s">
        <v>86</v>
      </c>
      <c r="AW176" s="13" t="s">
        <v>4</v>
      </c>
      <c r="AX176" s="13" t="s">
        <v>84</v>
      </c>
      <c r="AY176" s="231" t="s">
        <v>175</v>
      </c>
    </row>
    <row r="177" s="2" customFormat="1">
      <c r="A177" s="40"/>
      <c r="B177" s="41"/>
      <c r="C177" s="207" t="s">
        <v>317</v>
      </c>
      <c r="D177" s="207" t="s">
        <v>177</v>
      </c>
      <c r="E177" s="208" t="s">
        <v>318</v>
      </c>
      <c r="F177" s="209" t="s">
        <v>319</v>
      </c>
      <c r="G177" s="210" t="s">
        <v>320</v>
      </c>
      <c r="H177" s="211">
        <v>188</v>
      </c>
      <c r="I177" s="212"/>
      <c r="J177" s="213">
        <f>ROUND(I177*H177,2)</f>
        <v>0</v>
      </c>
      <c r="K177" s="209" t="s">
        <v>180</v>
      </c>
      <c r="L177" s="46"/>
      <c r="M177" s="214" t="s">
        <v>19</v>
      </c>
      <c r="N177" s="215" t="s">
        <v>47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181</v>
      </c>
      <c r="AT177" s="218" t="s">
        <v>177</v>
      </c>
      <c r="AU177" s="218" t="s">
        <v>86</v>
      </c>
      <c r="AY177" s="19" t="s">
        <v>175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84</v>
      </c>
      <c r="BK177" s="219">
        <f>ROUND(I177*H177,2)</f>
        <v>0</v>
      </c>
      <c r="BL177" s="19" t="s">
        <v>181</v>
      </c>
      <c r="BM177" s="218" t="s">
        <v>321</v>
      </c>
    </row>
    <row r="178" s="15" customFormat="1">
      <c r="A178" s="15"/>
      <c r="B178" s="247"/>
      <c r="C178" s="248"/>
      <c r="D178" s="222" t="s">
        <v>183</v>
      </c>
      <c r="E178" s="249" t="s">
        <v>19</v>
      </c>
      <c r="F178" s="250" t="s">
        <v>322</v>
      </c>
      <c r="G178" s="248"/>
      <c r="H178" s="249" t="s">
        <v>19</v>
      </c>
      <c r="I178" s="251"/>
      <c r="J178" s="248"/>
      <c r="K178" s="248"/>
      <c r="L178" s="252"/>
      <c r="M178" s="253"/>
      <c r="N178" s="254"/>
      <c r="O178" s="254"/>
      <c r="P178" s="254"/>
      <c r="Q178" s="254"/>
      <c r="R178" s="254"/>
      <c r="S178" s="254"/>
      <c r="T178" s="25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6" t="s">
        <v>183</v>
      </c>
      <c r="AU178" s="256" t="s">
        <v>86</v>
      </c>
      <c r="AV178" s="15" t="s">
        <v>84</v>
      </c>
      <c r="AW178" s="15" t="s">
        <v>37</v>
      </c>
      <c r="AX178" s="15" t="s">
        <v>76</v>
      </c>
      <c r="AY178" s="256" t="s">
        <v>175</v>
      </c>
    </row>
    <row r="179" s="13" customFormat="1">
      <c r="A179" s="13"/>
      <c r="B179" s="220"/>
      <c r="C179" s="221"/>
      <c r="D179" s="222" t="s">
        <v>183</v>
      </c>
      <c r="E179" s="223" t="s">
        <v>19</v>
      </c>
      <c r="F179" s="224" t="s">
        <v>323</v>
      </c>
      <c r="G179" s="221"/>
      <c r="H179" s="225">
        <v>188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183</v>
      </c>
      <c r="AU179" s="231" t="s">
        <v>86</v>
      </c>
      <c r="AV179" s="13" t="s">
        <v>86</v>
      </c>
      <c r="AW179" s="13" t="s">
        <v>37</v>
      </c>
      <c r="AX179" s="13" t="s">
        <v>84</v>
      </c>
      <c r="AY179" s="231" t="s">
        <v>175</v>
      </c>
    </row>
    <row r="180" s="2" customFormat="1" ht="16.5" customHeight="1">
      <c r="A180" s="40"/>
      <c r="B180" s="41"/>
      <c r="C180" s="257" t="s">
        <v>324</v>
      </c>
      <c r="D180" s="257" t="s">
        <v>298</v>
      </c>
      <c r="E180" s="258" t="s">
        <v>325</v>
      </c>
      <c r="F180" s="259" t="s">
        <v>326</v>
      </c>
      <c r="G180" s="260" t="s">
        <v>270</v>
      </c>
      <c r="H180" s="261">
        <v>4.7000000000000002</v>
      </c>
      <c r="I180" s="262"/>
      <c r="J180" s="263">
        <f>ROUND(I180*H180,2)</f>
        <v>0</v>
      </c>
      <c r="K180" s="259" t="s">
        <v>180</v>
      </c>
      <c r="L180" s="264"/>
      <c r="M180" s="265" t="s">
        <v>19</v>
      </c>
      <c r="N180" s="266" t="s">
        <v>47</v>
      </c>
      <c r="O180" s="86"/>
      <c r="P180" s="216">
        <f>O180*H180</f>
        <v>0</v>
      </c>
      <c r="Q180" s="216">
        <v>0.22</v>
      </c>
      <c r="R180" s="216">
        <f>Q180*H180</f>
        <v>1.034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213</v>
      </c>
      <c r="AT180" s="218" t="s">
        <v>298</v>
      </c>
      <c r="AU180" s="218" t="s">
        <v>86</v>
      </c>
      <c r="AY180" s="19" t="s">
        <v>175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84</v>
      </c>
      <c r="BK180" s="219">
        <f>ROUND(I180*H180,2)</f>
        <v>0</v>
      </c>
      <c r="BL180" s="19" t="s">
        <v>181</v>
      </c>
      <c r="BM180" s="218" t="s">
        <v>327</v>
      </c>
    </row>
    <row r="181" s="13" customFormat="1">
      <c r="A181" s="13"/>
      <c r="B181" s="220"/>
      <c r="C181" s="221"/>
      <c r="D181" s="222" t="s">
        <v>183</v>
      </c>
      <c r="E181" s="221"/>
      <c r="F181" s="224" t="s">
        <v>328</v>
      </c>
      <c r="G181" s="221"/>
      <c r="H181" s="225">
        <v>4.7000000000000002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183</v>
      </c>
      <c r="AU181" s="231" t="s">
        <v>86</v>
      </c>
      <c r="AV181" s="13" t="s">
        <v>86</v>
      </c>
      <c r="AW181" s="13" t="s">
        <v>4</v>
      </c>
      <c r="AX181" s="13" t="s">
        <v>84</v>
      </c>
      <c r="AY181" s="231" t="s">
        <v>175</v>
      </c>
    </row>
    <row r="182" s="2" customFormat="1">
      <c r="A182" s="40"/>
      <c r="B182" s="41"/>
      <c r="C182" s="207" t="s">
        <v>329</v>
      </c>
      <c r="D182" s="207" t="s">
        <v>177</v>
      </c>
      <c r="E182" s="208" t="s">
        <v>330</v>
      </c>
      <c r="F182" s="209" t="s">
        <v>331</v>
      </c>
      <c r="G182" s="210" t="s">
        <v>320</v>
      </c>
      <c r="H182" s="211">
        <v>188</v>
      </c>
      <c r="I182" s="212"/>
      <c r="J182" s="213">
        <f>ROUND(I182*H182,2)</f>
        <v>0</v>
      </c>
      <c r="K182" s="209" t="s">
        <v>180</v>
      </c>
      <c r="L182" s="46"/>
      <c r="M182" s="214" t="s">
        <v>19</v>
      </c>
      <c r="N182" s="215" t="s">
        <v>47</v>
      </c>
      <c r="O182" s="86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181</v>
      </c>
      <c r="AT182" s="218" t="s">
        <v>177</v>
      </c>
      <c r="AU182" s="218" t="s">
        <v>86</v>
      </c>
      <c r="AY182" s="19" t="s">
        <v>175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84</v>
      </c>
      <c r="BK182" s="219">
        <f>ROUND(I182*H182,2)</f>
        <v>0</v>
      </c>
      <c r="BL182" s="19" t="s">
        <v>181</v>
      </c>
      <c r="BM182" s="218" t="s">
        <v>332</v>
      </c>
    </row>
    <row r="183" s="2" customFormat="1">
      <c r="A183" s="40"/>
      <c r="B183" s="41"/>
      <c r="C183" s="42"/>
      <c r="D183" s="222" t="s">
        <v>217</v>
      </c>
      <c r="E183" s="42"/>
      <c r="F183" s="243" t="s">
        <v>333</v>
      </c>
      <c r="G183" s="42"/>
      <c r="H183" s="42"/>
      <c r="I183" s="244"/>
      <c r="J183" s="42"/>
      <c r="K183" s="42"/>
      <c r="L183" s="46"/>
      <c r="M183" s="245"/>
      <c r="N183" s="24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217</v>
      </c>
      <c r="AU183" s="19" t="s">
        <v>86</v>
      </c>
    </row>
    <row r="184" s="13" customFormat="1">
      <c r="A184" s="13"/>
      <c r="B184" s="220"/>
      <c r="C184" s="221"/>
      <c r="D184" s="222" t="s">
        <v>183</v>
      </c>
      <c r="E184" s="223" t="s">
        <v>19</v>
      </c>
      <c r="F184" s="224" t="s">
        <v>323</v>
      </c>
      <c r="G184" s="221"/>
      <c r="H184" s="225">
        <v>188</v>
      </c>
      <c r="I184" s="226"/>
      <c r="J184" s="221"/>
      <c r="K184" s="221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183</v>
      </c>
      <c r="AU184" s="231" t="s">
        <v>86</v>
      </c>
      <c r="AV184" s="13" t="s">
        <v>86</v>
      </c>
      <c r="AW184" s="13" t="s">
        <v>37</v>
      </c>
      <c r="AX184" s="13" t="s">
        <v>84</v>
      </c>
      <c r="AY184" s="231" t="s">
        <v>175</v>
      </c>
    </row>
    <row r="185" s="2" customFormat="1" ht="16.5" customHeight="1">
      <c r="A185" s="40"/>
      <c r="B185" s="41"/>
      <c r="C185" s="257" t="s">
        <v>334</v>
      </c>
      <c r="D185" s="257" t="s">
        <v>298</v>
      </c>
      <c r="E185" s="258" t="s">
        <v>335</v>
      </c>
      <c r="F185" s="259" t="s">
        <v>336</v>
      </c>
      <c r="G185" s="260" t="s">
        <v>320</v>
      </c>
      <c r="H185" s="261">
        <v>188</v>
      </c>
      <c r="I185" s="262"/>
      <c r="J185" s="263">
        <f>ROUND(I185*H185,2)</f>
        <v>0</v>
      </c>
      <c r="K185" s="259" t="s">
        <v>180</v>
      </c>
      <c r="L185" s="264"/>
      <c r="M185" s="265" t="s">
        <v>19</v>
      </c>
      <c r="N185" s="266" t="s">
        <v>47</v>
      </c>
      <c r="O185" s="86"/>
      <c r="P185" s="216">
        <f>O185*H185</f>
        <v>0</v>
      </c>
      <c r="Q185" s="216">
        <v>0.001</v>
      </c>
      <c r="R185" s="216">
        <f>Q185*H185</f>
        <v>0.188</v>
      </c>
      <c r="S185" s="216">
        <v>0</v>
      </c>
      <c r="T185" s="21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8" t="s">
        <v>213</v>
      </c>
      <c r="AT185" s="218" t="s">
        <v>298</v>
      </c>
      <c r="AU185" s="218" t="s">
        <v>86</v>
      </c>
      <c r="AY185" s="19" t="s">
        <v>175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84</v>
      </c>
      <c r="BK185" s="219">
        <f>ROUND(I185*H185,2)</f>
        <v>0</v>
      </c>
      <c r="BL185" s="19" t="s">
        <v>181</v>
      </c>
      <c r="BM185" s="218" t="s">
        <v>337</v>
      </c>
    </row>
    <row r="186" s="2" customFormat="1">
      <c r="A186" s="40"/>
      <c r="B186" s="41"/>
      <c r="C186" s="42"/>
      <c r="D186" s="222" t="s">
        <v>217</v>
      </c>
      <c r="E186" s="42"/>
      <c r="F186" s="243" t="s">
        <v>338</v>
      </c>
      <c r="G186" s="42"/>
      <c r="H186" s="42"/>
      <c r="I186" s="244"/>
      <c r="J186" s="42"/>
      <c r="K186" s="42"/>
      <c r="L186" s="46"/>
      <c r="M186" s="245"/>
      <c r="N186" s="246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217</v>
      </c>
      <c r="AU186" s="19" t="s">
        <v>86</v>
      </c>
    </row>
    <row r="187" s="2" customFormat="1">
      <c r="A187" s="40"/>
      <c r="B187" s="41"/>
      <c r="C187" s="207" t="s">
        <v>339</v>
      </c>
      <c r="D187" s="207" t="s">
        <v>177</v>
      </c>
      <c r="E187" s="208" t="s">
        <v>340</v>
      </c>
      <c r="F187" s="209" t="s">
        <v>341</v>
      </c>
      <c r="G187" s="210" t="s">
        <v>320</v>
      </c>
      <c r="H187" s="211">
        <v>4</v>
      </c>
      <c r="I187" s="212"/>
      <c r="J187" s="213">
        <f>ROUND(I187*H187,2)</f>
        <v>0</v>
      </c>
      <c r="K187" s="209" t="s">
        <v>180</v>
      </c>
      <c r="L187" s="46"/>
      <c r="M187" s="214" t="s">
        <v>19</v>
      </c>
      <c r="N187" s="215" t="s">
        <v>47</v>
      </c>
      <c r="O187" s="86"/>
      <c r="P187" s="216">
        <f>O187*H187</f>
        <v>0</v>
      </c>
      <c r="Q187" s="216">
        <v>0.021350000000000001</v>
      </c>
      <c r="R187" s="216">
        <f>Q187*H187</f>
        <v>0.085400000000000004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181</v>
      </c>
      <c r="AT187" s="218" t="s">
        <v>177</v>
      </c>
      <c r="AU187" s="218" t="s">
        <v>86</v>
      </c>
      <c r="AY187" s="19" t="s">
        <v>175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84</v>
      </c>
      <c r="BK187" s="219">
        <f>ROUND(I187*H187,2)</f>
        <v>0</v>
      </c>
      <c r="BL187" s="19" t="s">
        <v>181</v>
      </c>
      <c r="BM187" s="218" t="s">
        <v>342</v>
      </c>
    </row>
    <row r="188" s="12" customFormat="1" ht="22.8" customHeight="1">
      <c r="A188" s="12"/>
      <c r="B188" s="191"/>
      <c r="C188" s="192"/>
      <c r="D188" s="193" t="s">
        <v>75</v>
      </c>
      <c r="E188" s="205" t="s">
        <v>86</v>
      </c>
      <c r="F188" s="205" t="s">
        <v>343</v>
      </c>
      <c r="G188" s="192"/>
      <c r="H188" s="192"/>
      <c r="I188" s="195"/>
      <c r="J188" s="206">
        <f>BK188</f>
        <v>0</v>
      </c>
      <c r="K188" s="192"/>
      <c r="L188" s="197"/>
      <c r="M188" s="198"/>
      <c r="N188" s="199"/>
      <c r="O188" s="199"/>
      <c r="P188" s="200">
        <f>SUM(P189:P190)</f>
        <v>0</v>
      </c>
      <c r="Q188" s="199"/>
      <c r="R188" s="200">
        <f>SUM(R189:R190)</f>
        <v>132.00264000000001</v>
      </c>
      <c r="S188" s="199"/>
      <c r="T188" s="201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2" t="s">
        <v>84</v>
      </c>
      <c r="AT188" s="203" t="s">
        <v>75</v>
      </c>
      <c r="AU188" s="203" t="s">
        <v>84</v>
      </c>
      <c r="AY188" s="202" t="s">
        <v>175</v>
      </c>
      <c r="BK188" s="204">
        <f>SUM(BK189:BK190)</f>
        <v>0</v>
      </c>
    </row>
    <row r="189" s="2" customFormat="1" ht="16.5" customHeight="1">
      <c r="A189" s="40"/>
      <c r="B189" s="41"/>
      <c r="C189" s="207" t="s">
        <v>344</v>
      </c>
      <c r="D189" s="207" t="s">
        <v>177</v>
      </c>
      <c r="E189" s="208" t="s">
        <v>345</v>
      </c>
      <c r="F189" s="209" t="s">
        <v>346</v>
      </c>
      <c r="G189" s="210" t="s">
        <v>270</v>
      </c>
      <c r="H189" s="211">
        <v>66.668000000000006</v>
      </c>
      <c r="I189" s="212"/>
      <c r="J189" s="213">
        <f>ROUND(I189*H189,2)</f>
        <v>0</v>
      </c>
      <c r="K189" s="209" t="s">
        <v>180</v>
      </c>
      <c r="L189" s="46"/>
      <c r="M189" s="214" t="s">
        <v>19</v>
      </c>
      <c r="N189" s="215" t="s">
        <v>47</v>
      </c>
      <c r="O189" s="86"/>
      <c r="P189" s="216">
        <f>O189*H189</f>
        <v>0</v>
      </c>
      <c r="Q189" s="216">
        <v>1.98</v>
      </c>
      <c r="R189" s="216">
        <f>Q189*H189</f>
        <v>132.00264000000001</v>
      </c>
      <c r="S189" s="216">
        <v>0</v>
      </c>
      <c r="T189" s="21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8" t="s">
        <v>181</v>
      </c>
      <c r="AT189" s="218" t="s">
        <v>177</v>
      </c>
      <c r="AU189" s="218" t="s">
        <v>86</v>
      </c>
      <c r="AY189" s="19" t="s">
        <v>175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84</v>
      </c>
      <c r="BK189" s="219">
        <f>ROUND(I189*H189,2)</f>
        <v>0</v>
      </c>
      <c r="BL189" s="19" t="s">
        <v>181</v>
      </c>
      <c r="BM189" s="218" t="s">
        <v>347</v>
      </c>
    </row>
    <row r="190" s="13" customFormat="1">
      <c r="A190" s="13"/>
      <c r="B190" s="220"/>
      <c r="C190" s="221"/>
      <c r="D190" s="222" t="s">
        <v>183</v>
      </c>
      <c r="E190" s="223" t="s">
        <v>19</v>
      </c>
      <c r="F190" s="224" t="s">
        <v>348</v>
      </c>
      <c r="G190" s="221"/>
      <c r="H190" s="225">
        <v>66.668000000000006</v>
      </c>
      <c r="I190" s="226"/>
      <c r="J190" s="221"/>
      <c r="K190" s="221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183</v>
      </c>
      <c r="AU190" s="231" t="s">
        <v>86</v>
      </c>
      <c r="AV190" s="13" t="s">
        <v>86</v>
      </c>
      <c r="AW190" s="13" t="s">
        <v>37</v>
      </c>
      <c r="AX190" s="13" t="s">
        <v>84</v>
      </c>
      <c r="AY190" s="231" t="s">
        <v>175</v>
      </c>
    </row>
    <row r="191" s="12" customFormat="1" ht="22.8" customHeight="1">
      <c r="A191" s="12"/>
      <c r="B191" s="191"/>
      <c r="C191" s="192"/>
      <c r="D191" s="193" t="s">
        <v>75</v>
      </c>
      <c r="E191" s="205" t="s">
        <v>197</v>
      </c>
      <c r="F191" s="205" t="s">
        <v>349</v>
      </c>
      <c r="G191" s="192"/>
      <c r="H191" s="192"/>
      <c r="I191" s="195"/>
      <c r="J191" s="206">
        <f>BK191</f>
        <v>0</v>
      </c>
      <c r="K191" s="192"/>
      <c r="L191" s="197"/>
      <c r="M191" s="198"/>
      <c r="N191" s="199"/>
      <c r="O191" s="199"/>
      <c r="P191" s="200">
        <f>SUM(P192:P251)</f>
        <v>0</v>
      </c>
      <c r="Q191" s="199"/>
      <c r="R191" s="200">
        <f>SUM(R192:R251)</f>
        <v>7.546479999999999</v>
      </c>
      <c r="S191" s="199"/>
      <c r="T191" s="201">
        <f>SUM(T192:T251)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2" t="s">
        <v>84</v>
      </c>
      <c r="AT191" s="203" t="s">
        <v>75</v>
      </c>
      <c r="AU191" s="203" t="s">
        <v>84</v>
      </c>
      <c r="AY191" s="202" t="s">
        <v>175</v>
      </c>
      <c r="BK191" s="204">
        <f>SUM(BK192:BK251)</f>
        <v>0</v>
      </c>
    </row>
    <row r="192" s="2" customFormat="1" ht="16.5" customHeight="1">
      <c r="A192" s="40"/>
      <c r="B192" s="41"/>
      <c r="C192" s="207" t="s">
        <v>350</v>
      </c>
      <c r="D192" s="207" t="s">
        <v>177</v>
      </c>
      <c r="E192" s="208" t="s">
        <v>351</v>
      </c>
      <c r="F192" s="209" t="s">
        <v>352</v>
      </c>
      <c r="G192" s="210" t="s">
        <v>112</v>
      </c>
      <c r="H192" s="211">
        <v>1646.2000000000001</v>
      </c>
      <c r="I192" s="212"/>
      <c r="J192" s="213">
        <f>ROUND(I192*H192,2)</f>
        <v>0</v>
      </c>
      <c r="K192" s="209" t="s">
        <v>180</v>
      </c>
      <c r="L192" s="46"/>
      <c r="M192" s="214" t="s">
        <v>19</v>
      </c>
      <c r="N192" s="215" t="s">
        <v>47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181</v>
      </c>
      <c r="AT192" s="218" t="s">
        <v>177</v>
      </c>
      <c r="AU192" s="218" t="s">
        <v>86</v>
      </c>
      <c r="AY192" s="19" t="s">
        <v>175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84</v>
      </c>
      <c r="BK192" s="219">
        <f>ROUND(I192*H192,2)</f>
        <v>0</v>
      </c>
      <c r="BL192" s="19" t="s">
        <v>181</v>
      </c>
      <c r="BM192" s="218" t="s">
        <v>353</v>
      </c>
    </row>
    <row r="193" s="2" customFormat="1">
      <c r="A193" s="40"/>
      <c r="B193" s="41"/>
      <c r="C193" s="42"/>
      <c r="D193" s="222" t="s">
        <v>217</v>
      </c>
      <c r="E193" s="42"/>
      <c r="F193" s="243" t="s">
        <v>354</v>
      </c>
      <c r="G193" s="42"/>
      <c r="H193" s="42"/>
      <c r="I193" s="244"/>
      <c r="J193" s="42"/>
      <c r="K193" s="42"/>
      <c r="L193" s="46"/>
      <c r="M193" s="245"/>
      <c r="N193" s="24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217</v>
      </c>
      <c r="AU193" s="19" t="s">
        <v>86</v>
      </c>
    </row>
    <row r="194" s="15" customFormat="1">
      <c r="A194" s="15"/>
      <c r="B194" s="247"/>
      <c r="C194" s="248"/>
      <c r="D194" s="222" t="s">
        <v>183</v>
      </c>
      <c r="E194" s="249" t="s">
        <v>19</v>
      </c>
      <c r="F194" s="250" t="s">
        <v>227</v>
      </c>
      <c r="G194" s="248"/>
      <c r="H194" s="249" t="s">
        <v>19</v>
      </c>
      <c r="I194" s="251"/>
      <c r="J194" s="248"/>
      <c r="K194" s="248"/>
      <c r="L194" s="252"/>
      <c r="M194" s="253"/>
      <c r="N194" s="254"/>
      <c r="O194" s="254"/>
      <c r="P194" s="254"/>
      <c r="Q194" s="254"/>
      <c r="R194" s="254"/>
      <c r="S194" s="254"/>
      <c r="T194" s="25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6" t="s">
        <v>183</v>
      </c>
      <c r="AU194" s="256" t="s">
        <v>86</v>
      </c>
      <c r="AV194" s="15" t="s">
        <v>84</v>
      </c>
      <c r="AW194" s="15" t="s">
        <v>37</v>
      </c>
      <c r="AX194" s="15" t="s">
        <v>76</v>
      </c>
      <c r="AY194" s="256" t="s">
        <v>175</v>
      </c>
    </row>
    <row r="195" s="13" customFormat="1">
      <c r="A195" s="13"/>
      <c r="B195" s="220"/>
      <c r="C195" s="221"/>
      <c r="D195" s="222" t="s">
        <v>183</v>
      </c>
      <c r="E195" s="223" t="s">
        <v>19</v>
      </c>
      <c r="F195" s="224" t="s">
        <v>355</v>
      </c>
      <c r="G195" s="221"/>
      <c r="H195" s="225">
        <v>1670.9000000000001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183</v>
      </c>
      <c r="AU195" s="231" t="s">
        <v>86</v>
      </c>
      <c r="AV195" s="13" t="s">
        <v>86</v>
      </c>
      <c r="AW195" s="13" t="s">
        <v>37</v>
      </c>
      <c r="AX195" s="13" t="s">
        <v>76</v>
      </c>
      <c r="AY195" s="231" t="s">
        <v>175</v>
      </c>
    </row>
    <row r="196" s="13" customFormat="1">
      <c r="A196" s="13"/>
      <c r="B196" s="220"/>
      <c r="C196" s="221"/>
      <c r="D196" s="222" t="s">
        <v>183</v>
      </c>
      <c r="E196" s="223" t="s">
        <v>19</v>
      </c>
      <c r="F196" s="224" t="s">
        <v>356</v>
      </c>
      <c r="G196" s="221"/>
      <c r="H196" s="225">
        <v>-24.699999999999999</v>
      </c>
      <c r="I196" s="226"/>
      <c r="J196" s="221"/>
      <c r="K196" s="221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183</v>
      </c>
      <c r="AU196" s="231" t="s">
        <v>86</v>
      </c>
      <c r="AV196" s="13" t="s">
        <v>86</v>
      </c>
      <c r="AW196" s="13" t="s">
        <v>37</v>
      </c>
      <c r="AX196" s="13" t="s">
        <v>76</v>
      </c>
      <c r="AY196" s="231" t="s">
        <v>175</v>
      </c>
    </row>
    <row r="197" s="14" customFormat="1">
      <c r="A197" s="14"/>
      <c r="B197" s="232"/>
      <c r="C197" s="233"/>
      <c r="D197" s="222" t="s">
        <v>183</v>
      </c>
      <c r="E197" s="234" t="s">
        <v>132</v>
      </c>
      <c r="F197" s="235" t="s">
        <v>204</v>
      </c>
      <c r="G197" s="233"/>
      <c r="H197" s="236">
        <v>1646.2000000000001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2" t="s">
        <v>183</v>
      </c>
      <c r="AU197" s="242" t="s">
        <v>86</v>
      </c>
      <c r="AV197" s="14" t="s">
        <v>181</v>
      </c>
      <c r="AW197" s="14" t="s">
        <v>37</v>
      </c>
      <c r="AX197" s="14" t="s">
        <v>84</v>
      </c>
      <c r="AY197" s="242" t="s">
        <v>175</v>
      </c>
    </row>
    <row r="198" s="2" customFormat="1" ht="16.5" customHeight="1">
      <c r="A198" s="40"/>
      <c r="B198" s="41"/>
      <c r="C198" s="207" t="s">
        <v>357</v>
      </c>
      <c r="D198" s="207" t="s">
        <v>177</v>
      </c>
      <c r="E198" s="208" t="s">
        <v>358</v>
      </c>
      <c r="F198" s="209" t="s">
        <v>359</v>
      </c>
      <c r="G198" s="210" t="s">
        <v>112</v>
      </c>
      <c r="H198" s="211">
        <v>208.59999999999999</v>
      </c>
      <c r="I198" s="212"/>
      <c r="J198" s="213">
        <f>ROUND(I198*H198,2)</f>
        <v>0</v>
      </c>
      <c r="K198" s="209" t="s">
        <v>180</v>
      </c>
      <c r="L198" s="46"/>
      <c r="M198" s="214" t="s">
        <v>19</v>
      </c>
      <c r="N198" s="215" t="s">
        <v>47</v>
      </c>
      <c r="O198" s="86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181</v>
      </c>
      <c r="AT198" s="218" t="s">
        <v>177</v>
      </c>
      <c r="AU198" s="218" t="s">
        <v>86</v>
      </c>
      <c r="AY198" s="19" t="s">
        <v>175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84</v>
      </c>
      <c r="BK198" s="219">
        <f>ROUND(I198*H198,2)</f>
        <v>0</v>
      </c>
      <c r="BL198" s="19" t="s">
        <v>181</v>
      </c>
      <c r="BM198" s="218" t="s">
        <v>360</v>
      </c>
    </row>
    <row r="199" s="13" customFormat="1">
      <c r="A199" s="13"/>
      <c r="B199" s="220"/>
      <c r="C199" s="221"/>
      <c r="D199" s="222" t="s">
        <v>183</v>
      </c>
      <c r="E199" s="223" t="s">
        <v>19</v>
      </c>
      <c r="F199" s="224" t="s">
        <v>361</v>
      </c>
      <c r="G199" s="221"/>
      <c r="H199" s="225">
        <v>183.90000000000001</v>
      </c>
      <c r="I199" s="226"/>
      <c r="J199" s="221"/>
      <c r="K199" s="221"/>
      <c r="L199" s="227"/>
      <c r="M199" s="228"/>
      <c r="N199" s="229"/>
      <c r="O199" s="229"/>
      <c r="P199" s="229"/>
      <c r="Q199" s="229"/>
      <c r="R199" s="229"/>
      <c r="S199" s="229"/>
      <c r="T199" s="23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1" t="s">
        <v>183</v>
      </c>
      <c r="AU199" s="231" t="s">
        <v>86</v>
      </c>
      <c r="AV199" s="13" t="s">
        <v>86</v>
      </c>
      <c r="AW199" s="13" t="s">
        <v>37</v>
      </c>
      <c r="AX199" s="13" t="s">
        <v>76</v>
      </c>
      <c r="AY199" s="231" t="s">
        <v>175</v>
      </c>
    </row>
    <row r="200" s="13" customFormat="1">
      <c r="A200" s="13"/>
      <c r="B200" s="220"/>
      <c r="C200" s="221"/>
      <c r="D200" s="222" t="s">
        <v>183</v>
      </c>
      <c r="E200" s="223" t="s">
        <v>19</v>
      </c>
      <c r="F200" s="224" t="s">
        <v>362</v>
      </c>
      <c r="G200" s="221"/>
      <c r="H200" s="225">
        <v>19.800000000000001</v>
      </c>
      <c r="I200" s="226"/>
      <c r="J200" s="221"/>
      <c r="K200" s="221"/>
      <c r="L200" s="227"/>
      <c r="M200" s="228"/>
      <c r="N200" s="229"/>
      <c r="O200" s="229"/>
      <c r="P200" s="229"/>
      <c r="Q200" s="229"/>
      <c r="R200" s="229"/>
      <c r="S200" s="229"/>
      <c r="T200" s="23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1" t="s">
        <v>183</v>
      </c>
      <c r="AU200" s="231" t="s">
        <v>86</v>
      </c>
      <c r="AV200" s="13" t="s">
        <v>86</v>
      </c>
      <c r="AW200" s="13" t="s">
        <v>37</v>
      </c>
      <c r="AX200" s="13" t="s">
        <v>76</v>
      </c>
      <c r="AY200" s="231" t="s">
        <v>175</v>
      </c>
    </row>
    <row r="201" s="13" customFormat="1">
      <c r="A201" s="13"/>
      <c r="B201" s="220"/>
      <c r="C201" s="221"/>
      <c r="D201" s="222" t="s">
        <v>183</v>
      </c>
      <c r="E201" s="223" t="s">
        <v>136</v>
      </c>
      <c r="F201" s="224" t="s">
        <v>363</v>
      </c>
      <c r="G201" s="221"/>
      <c r="H201" s="225">
        <v>4.9000000000000004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1" t="s">
        <v>183</v>
      </c>
      <c r="AU201" s="231" t="s">
        <v>86</v>
      </c>
      <c r="AV201" s="13" t="s">
        <v>86</v>
      </c>
      <c r="AW201" s="13" t="s">
        <v>37</v>
      </c>
      <c r="AX201" s="13" t="s">
        <v>76</v>
      </c>
      <c r="AY201" s="231" t="s">
        <v>175</v>
      </c>
    </row>
    <row r="202" s="14" customFormat="1">
      <c r="A202" s="14"/>
      <c r="B202" s="232"/>
      <c r="C202" s="233"/>
      <c r="D202" s="222" t="s">
        <v>183</v>
      </c>
      <c r="E202" s="234" t="s">
        <v>19</v>
      </c>
      <c r="F202" s="235" t="s">
        <v>204</v>
      </c>
      <c r="G202" s="233"/>
      <c r="H202" s="236">
        <v>208.59999999999999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2" t="s">
        <v>183</v>
      </c>
      <c r="AU202" s="242" t="s">
        <v>86</v>
      </c>
      <c r="AV202" s="14" t="s">
        <v>181</v>
      </c>
      <c r="AW202" s="14" t="s">
        <v>37</v>
      </c>
      <c r="AX202" s="14" t="s">
        <v>84</v>
      </c>
      <c r="AY202" s="242" t="s">
        <v>175</v>
      </c>
    </row>
    <row r="203" s="2" customFormat="1">
      <c r="A203" s="40"/>
      <c r="B203" s="41"/>
      <c r="C203" s="207" t="s">
        <v>364</v>
      </c>
      <c r="D203" s="207" t="s">
        <v>177</v>
      </c>
      <c r="E203" s="208" t="s">
        <v>365</v>
      </c>
      <c r="F203" s="209" t="s">
        <v>366</v>
      </c>
      <c r="G203" s="210" t="s">
        <v>112</v>
      </c>
      <c r="H203" s="211">
        <v>828.79999999999995</v>
      </c>
      <c r="I203" s="212"/>
      <c r="J203" s="213">
        <f>ROUND(I203*H203,2)</f>
        <v>0</v>
      </c>
      <c r="K203" s="209" t="s">
        <v>180</v>
      </c>
      <c r="L203" s="46"/>
      <c r="M203" s="214" t="s">
        <v>19</v>
      </c>
      <c r="N203" s="215" t="s">
        <v>47</v>
      </c>
      <c r="O203" s="86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8" t="s">
        <v>181</v>
      </c>
      <c r="AT203" s="218" t="s">
        <v>177</v>
      </c>
      <c r="AU203" s="218" t="s">
        <v>86</v>
      </c>
      <c r="AY203" s="19" t="s">
        <v>175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84</v>
      </c>
      <c r="BK203" s="219">
        <f>ROUND(I203*H203,2)</f>
        <v>0</v>
      </c>
      <c r="BL203" s="19" t="s">
        <v>181</v>
      </c>
      <c r="BM203" s="218" t="s">
        <v>367</v>
      </c>
    </row>
    <row r="204" s="15" customFormat="1">
      <c r="A204" s="15"/>
      <c r="B204" s="247"/>
      <c r="C204" s="248"/>
      <c r="D204" s="222" t="s">
        <v>183</v>
      </c>
      <c r="E204" s="249" t="s">
        <v>19</v>
      </c>
      <c r="F204" s="250" t="s">
        <v>219</v>
      </c>
      <c r="G204" s="248"/>
      <c r="H204" s="249" t="s">
        <v>19</v>
      </c>
      <c r="I204" s="251"/>
      <c r="J204" s="248"/>
      <c r="K204" s="248"/>
      <c r="L204" s="252"/>
      <c r="M204" s="253"/>
      <c r="N204" s="254"/>
      <c r="O204" s="254"/>
      <c r="P204" s="254"/>
      <c r="Q204" s="254"/>
      <c r="R204" s="254"/>
      <c r="S204" s="254"/>
      <c r="T204" s="25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6" t="s">
        <v>183</v>
      </c>
      <c r="AU204" s="256" t="s">
        <v>86</v>
      </c>
      <c r="AV204" s="15" t="s">
        <v>84</v>
      </c>
      <c r="AW204" s="15" t="s">
        <v>37</v>
      </c>
      <c r="AX204" s="15" t="s">
        <v>76</v>
      </c>
      <c r="AY204" s="256" t="s">
        <v>175</v>
      </c>
    </row>
    <row r="205" s="13" customFormat="1">
      <c r="A205" s="13"/>
      <c r="B205" s="220"/>
      <c r="C205" s="221"/>
      <c r="D205" s="222" t="s">
        <v>183</v>
      </c>
      <c r="E205" s="223" t="s">
        <v>19</v>
      </c>
      <c r="F205" s="224" t="s">
        <v>118</v>
      </c>
      <c r="G205" s="221"/>
      <c r="H205" s="225">
        <v>828.79999999999995</v>
      </c>
      <c r="I205" s="226"/>
      <c r="J205" s="221"/>
      <c r="K205" s="221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183</v>
      </c>
      <c r="AU205" s="231" t="s">
        <v>86</v>
      </c>
      <c r="AV205" s="13" t="s">
        <v>86</v>
      </c>
      <c r="AW205" s="13" t="s">
        <v>37</v>
      </c>
      <c r="AX205" s="13" t="s">
        <v>84</v>
      </c>
      <c r="AY205" s="231" t="s">
        <v>175</v>
      </c>
    </row>
    <row r="206" s="2" customFormat="1">
      <c r="A206" s="40"/>
      <c r="B206" s="41"/>
      <c r="C206" s="207" t="s">
        <v>368</v>
      </c>
      <c r="D206" s="207" t="s">
        <v>177</v>
      </c>
      <c r="E206" s="208" t="s">
        <v>369</v>
      </c>
      <c r="F206" s="209" t="s">
        <v>370</v>
      </c>
      <c r="G206" s="210" t="s">
        <v>112</v>
      </c>
      <c r="H206" s="211">
        <v>1646.2000000000001</v>
      </c>
      <c r="I206" s="212"/>
      <c r="J206" s="213">
        <f>ROUND(I206*H206,2)</f>
        <v>0</v>
      </c>
      <c r="K206" s="209" t="s">
        <v>180</v>
      </c>
      <c r="L206" s="46"/>
      <c r="M206" s="214" t="s">
        <v>19</v>
      </c>
      <c r="N206" s="215" t="s">
        <v>47</v>
      </c>
      <c r="O206" s="86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181</v>
      </c>
      <c r="AT206" s="218" t="s">
        <v>177</v>
      </c>
      <c r="AU206" s="218" t="s">
        <v>86</v>
      </c>
      <c r="AY206" s="19" t="s">
        <v>175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84</v>
      </c>
      <c r="BK206" s="219">
        <f>ROUND(I206*H206,2)</f>
        <v>0</v>
      </c>
      <c r="BL206" s="19" t="s">
        <v>181</v>
      </c>
      <c r="BM206" s="218" t="s">
        <v>371</v>
      </c>
    </row>
    <row r="207" s="13" customFormat="1">
      <c r="A207" s="13"/>
      <c r="B207" s="220"/>
      <c r="C207" s="221"/>
      <c r="D207" s="222" t="s">
        <v>183</v>
      </c>
      <c r="E207" s="223" t="s">
        <v>19</v>
      </c>
      <c r="F207" s="224" t="s">
        <v>372</v>
      </c>
      <c r="G207" s="221"/>
      <c r="H207" s="225">
        <v>1646.2000000000001</v>
      </c>
      <c r="I207" s="226"/>
      <c r="J207" s="221"/>
      <c r="K207" s="221"/>
      <c r="L207" s="227"/>
      <c r="M207" s="228"/>
      <c r="N207" s="229"/>
      <c r="O207" s="229"/>
      <c r="P207" s="229"/>
      <c r="Q207" s="229"/>
      <c r="R207" s="229"/>
      <c r="S207" s="229"/>
      <c r="T207" s="23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1" t="s">
        <v>183</v>
      </c>
      <c r="AU207" s="231" t="s">
        <v>86</v>
      </c>
      <c r="AV207" s="13" t="s">
        <v>86</v>
      </c>
      <c r="AW207" s="13" t="s">
        <v>37</v>
      </c>
      <c r="AX207" s="13" t="s">
        <v>84</v>
      </c>
      <c r="AY207" s="231" t="s">
        <v>175</v>
      </c>
    </row>
    <row r="208" s="2" customFormat="1">
      <c r="A208" s="40"/>
      <c r="B208" s="41"/>
      <c r="C208" s="207" t="s">
        <v>373</v>
      </c>
      <c r="D208" s="207" t="s">
        <v>177</v>
      </c>
      <c r="E208" s="208" t="s">
        <v>374</v>
      </c>
      <c r="F208" s="209" t="s">
        <v>375</v>
      </c>
      <c r="G208" s="210" t="s">
        <v>112</v>
      </c>
      <c r="H208" s="211">
        <v>4.9000000000000004</v>
      </c>
      <c r="I208" s="212"/>
      <c r="J208" s="213">
        <f>ROUND(I208*H208,2)</f>
        <v>0</v>
      </c>
      <c r="K208" s="209" t="s">
        <v>180</v>
      </c>
      <c r="L208" s="46"/>
      <c r="M208" s="214" t="s">
        <v>19</v>
      </c>
      <c r="N208" s="215" t="s">
        <v>47</v>
      </c>
      <c r="O208" s="86"/>
      <c r="P208" s="216">
        <f>O208*H208</f>
        <v>0</v>
      </c>
      <c r="Q208" s="216">
        <v>0</v>
      </c>
      <c r="R208" s="216">
        <f>Q208*H208</f>
        <v>0</v>
      </c>
      <c r="S208" s="216">
        <v>0</v>
      </c>
      <c r="T208" s="21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8" t="s">
        <v>181</v>
      </c>
      <c r="AT208" s="218" t="s">
        <v>177</v>
      </c>
      <c r="AU208" s="218" t="s">
        <v>86</v>
      </c>
      <c r="AY208" s="19" t="s">
        <v>175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9" t="s">
        <v>84</v>
      </c>
      <c r="BK208" s="219">
        <f>ROUND(I208*H208,2)</f>
        <v>0</v>
      </c>
      <c r="BL208" s="19" t="s">
        <v>181</v>
      </c>
      <c r="BM208" s="218" t="s">
        <v>376</v>
      </c>
    </row>
    <row r="209" s="15" customFormat="1">
      <c r="A209" s="15"/>
      <c r="B209" s="247"/>
      <c r="C209" s="248"/>
      <c r="D209" s="222" t="s">
        <v>183</v>
      </c>
      <c r="E209" s="249" t="s">
        <v>19</v>
      </c>
      <c r="F209" s="250" t="s">
        <v>377</v>
      </c>
      <c r="G209" s="248"/>
      <c r="H209" s="249" t="s">
        <v>19</v>
      </c>
      <c r="I209" s="251"/>
      <c r="J209" s="248"/>
      <c r="K209" s="248"/>
      <c r="L209" s="252"/>
      <c r="M209" s="253"/>
      <c r="N209" s="254"/>
      <c r="O209" s="254"/>
      <c r="P209" s="254"/>
      <c r="Q209" s="254"/>
      <c r="R209" s="254"/>
      <c r="S209" s="254"/>
      <c r="T209" s="25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6" t="s">
        <v>183</v>
      </c>
      <c r="AU209" s="256" t="s">
        <v>86</v>
      </c>
      <c r="AV209" s="15" t="s">
        <v>84</v>
      </c>
      <c r="AW209" s="15" t="s">
        <v>37</v>
      </c>
      <c r="AX209" s="15" t="s">
        <v>76</v>
      </c>
      <c r="AY209" s="256" t="s">
        <v>175</v>
      </c>
    </row>
    <row r="210" s="13" customFormat="1">
      <c r="A210" s="13"/>
      <c r="B210" s="220"/>
      <c r="C210" s="221"/>
      <c r="D210" s="222" t="s">
        <v>183</v>
      </c>
      <c r="E210" s="223" t="s">
        <v>19</v>
      </c>
      <c r="F210" s="224" t="s">
        <v>136</v>
      </c>
      <c r="G210" s="221"/>
      <c r="H210" s="225">
        <v>4.9000000000000004</v>
      </c>
      <c r="I210" s="226"/>
      <c r="J210" s="221"/>
      <c r="K210" s="221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183</v>
      </c>
      <c r="AU210" s="231" t="s">
        <v>86</v>
      </c>
      <c r="AV210" s="13" t="s">
        <v>86</v>
      </c>
      <c r="AW210" s="13" t="s">
        <v>37</v>
      </c>
      <c r="AX210" s="13" t="s">
        <v>84</v>
      </c>
      <c r="AY210" s="231" t="s">
        <v>175</v>
      </c>
    </row>
    <row r="211" s="2" customFormat="1">
      <c r="A211" s="40"/>
      <c r="B211" s="41"/>
      <c r="C211" s="207" t="s">
        <v>378</v>
      </c>
      <c r="D211" s="207" t="s">
        <v>177</v>
      </c>
      <c r="E211" s="208" t="s">
        <v>379</v>
      </c>
      <c r="F211" s="209" t="s">
        <v>380</v>
      </c>
      <c r="G211" s="210" t="s">
        <v>112</v>
      </c>
      <c r="H211" s="211">
        <v>203.69999999999999</v>
      </c>
      <c r="I211" s="212"/>
      <c r="J211" s="213">
        <f>ROUND(I211*H211,2)</f>
        <v>0</v>
      </c>
      <c r="K211" s="209" t="s">
        <v>180</v>
      </c>
      <c r="L211" s="46"/>
      <c r="M211" s="214" t="s">
        <v>19</v>
      </c>
      <c r="N211" s="215" t="s">
        <v>47</v>
      </c>
      <c r="O211" s="86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181</v>
      </c>
      <c r="AT211" s="218" t="s">
        <v>177</v>
      </c>
      <c r="AU211" s="218" t="s">
        <v>86</v>
      </c>
      <c r="AY211" s="19" t="s">
        <v>175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84</v>
      </c>
      <c r="BK211" s="219">
        <f>ROUND(I211*H211,2)</f>
        <v>0</v>
      </c>
      <c r="BL211" s="19" t="s">
        <v>181</v>
      </c>
      <c r="BM211" s="218" t="s">
        <v>381</v>
      </c>
    </row>
    <row r="212" s="13" customFormat="1">
      <c r="A212" s="13"/>
      <c r="B212" s="220"/>
      <c r="C212" s="221"/>
      <c r="D212" s="222" t="s">
        <v>183</v>
      </c>
      <c r="E212" s="223" t="s">
        <v>19</v>
      </c>
      <c r="F212" s="224" t="s">
        <v>361</v>
      </c>
      <c r="G212" s="221"/>
      <c r="H212" s="225">
        <v>183.90000000000001</v>
      </c>
      <c r="I212" s="226"/>
      <c r="J212" s="221"/>
      <c r="K212" s="221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183</v>
      </c>
      <c r="AU212" s="231" t="s">
        <v>86</v>
      </c>
      <c r="AV212" s="13" t="s">
        <v>86</v>
      </c>
      <c r="AW212" s="13" t="s">
        <v>37</v>
      </c>
      <c r="AX212" s="13" t="s">
        <v>76</v>
      </c>
      <c r="AY212" s="231" t="s">
        <v>175</v>
      </c>
    </row>
    <row r="213" s="13" customFormat="1">
      <c r="A213" s="13"/>
      <c r="B213" s="220"/>
      <c r="C213" s="221"/>
      <c r="D213" s="222" t="s">
        <v>183</v>
      </c>
      <c r="E213" s="223" t="s">
        <v>19</v>
      </c>
      <c r="F213" s="224" t="s">
        <v>362</v>
      </c>
      <c r="G213" s="221"/>
      <c r="H213" s="225">
        <v>19.800000000000001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183</v>
      </c>
      <c r="AU213" s="231" t="s">
        <v>86</v>
      </c>
      <c r="AV213" s="13" t="s">
        <v>86</v>
      </c>
      <c r="AW213" s="13" t="s">
        <v>37</v>
      </c>
      <c r="AX213" s="13" t="s">
        <v>76</v>
      </c>
      <c r="AY213" s="231" t="s">
        <v>175</v>
      </c>
    </row>
    <row r="214" s="14" customFormat="1">
      <c r="A214" s="14"/>
      <c r="B214" s="232"/>
      <c r="C214" s="233"/>
      <c r="D214" s="222" t="s">
        <v>183</v>
      </c>
      <c r="E214" s="234" t="s">
        <v>19</v>
      </c>
      <c r="F214" s="235" t="s">
        <v>204</v>
      </c>
      <c r="G214" s="233"/>
      <c r="H214" s="236">
        <v>203.69999999999999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183</v>
      </c>
      <c r="AU214" s="242" t="s">
        <v>86</v>
      </c>
      <c r="AV214" s="14" t="s">
        <v>181</v>
      </c>
      <c r="AW214" s="14" t="s">
        <v>37</v>
      </c>
      <c r="AX214" s="14" t="s">
        <v>84</v>
      </c>
      <c r="AY214" s="242" t="s">
        <v>175</v>
      </c>
    </row>
    <row r="215" s="2" customFormat="1">
      <c r="A215" s="40"/>
      <c r="B215" s="41"/>
      <c r="C215" s="207" t="s">
        <v>382</v>
      </c>
      <c r="D215" s="207" t="s">
        <v>177</v>
      </c>
      <c r="E215" s="208" t="s">
        <v>383</v>
      </c>
      <c r="F215" s="209" t="s">
        <v>384</v>
      </c>
      <c r="G215" s="210" t="s">
        <v>112</v>
      </c>
      <c r="H215" s="211">
        <v>828.79999999999995</v>
      </c>
      <c r="I215" s="212"/>
      <c r="J215" s="213">
        <f>ROUND(I215*H215,2)</f>
        <v>0</v>
      </c>
      <c r="K215" s="209" t="s">
        <v>180</v>
      </c>
      <c r="L215" s="46"/>
      <c r="M215" s="214" t="s">
        <v>19</v>
      </c>
      <c r="N215" s="215" t="s">
        <v>47</v>
      </c>
      <c r="O215" s="86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181</v>
      </c>
      <c r="AT215" s="218" t="s">
        <v>177</v>
      </c>
      <c r="AU215" s="218" t="s">
        <v>86</v>
      </c>
      <c r="AY215" s="19" t="s">
        <v>175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84</v>
      </c>
      <c r="BK215" s="219">
        <f>ROUND(I215*H215,2)</f>
        <v>0</v>
      </c>
      <c r="BL215" s="19" t="s">
        <v>181</v>
      </c>
      <c r="BM215" s="218" t="s">
        <v>385</v>
      </c>
    </row>
    <row r="216" s="2" customFormat="1">
      <c r="A216" s="40"/>
      <c r="B216" s="41"/>
      <c r="C216" s="42"/>
      <c r="D216" s="222" t="s">
        <v>217</v>
      </c>
      <c r="E216" s="42"/>
      <c r="F216" s="243" t="s">
        <v>386</v>
      </c>
      <c r="G216" s="42"/>
      <c r="H216" s="42"/>
      <c r="I216" s="244"/>
      <c r="J216" s="42"/>
      <c r="K216" s="42"/>
      <c r="L216" s="46"/>
      <c r="M216" s="245"/>
      <c r="N216" s="246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217</v>
      </c>
      <c r="AU216" s="19" t="s">
        <v>86</v>
      </c>
    </row>
    <row r="217" s="15" customFormat="1">
      <c r="A217" s="15"/>
      <c r="B217" s="247"/>
      <c r="C217" s="248"/>
      <c r="D217" s="222" t="s">
        <v>183</v>
      </c>
      <c r="E217" s="249" t="s">
        <v>19</v>
      </c>
      <c r="F217" s="250" t="s">
        <v>219</v>
      </c>
      <c r="G217" s="248"/>
      <c r="H217" s="249" t="s">
        <v>19</v>
      </c>
      <c r="I217" s="251"/>
      <c r="J217" s="248"/>
      <c r="K217" s="248"/>
      <c r="L217" s="252"/>
      <c r="M217" s="253"/>
      <c r="N217" s="254"/>
      <c r="O217" s="254"/>
      <c r="P217" s="254"/>
      <c r="Q217" s="254"/>
      <c r="R217" s="254"/>
      <c r="S217" s="254"/>
      <c r="T217" s="25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6" t="s">
        <v>183</v>
      </c>
      <c r="AU217" s="256" t="s">
        <v>86</v>
      </c>
      <c r="AV217" s="15" t="s">
        <v>84</v>
      </c>
      <c r="AW217" s="15" t="s">
        <v>37</v>
      </c>
      <c r="AX217" s="15" t="s">
        <v>76</v>
      </c>
      <c r="AY217" s="256" t="s">
        <v>175</v>
      </c>
    </row>
    <row r="218" s="13" customFormat="1">
      <c r="A218" s="13"/>
      <c r="B218" s="220"/>
      <c r="C218" s="221"/>
      <c r="D218" s="222" t="s">
        <v>183</v>
      </c>
      <c r="E218" s="223" t="s">
        <v>19</v>
      </c>
      <c r="F218" s="224" t="s">
        <v>118</v>
      </c>
      <c r="G218" s="221"/>
      <c r="H218" s="225">
        <v>828.79999999999995</v>
      </c>
      <c r="I218" s="226"/>
      <c r="J218" s="221"/>
      <c r="K218" s="221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183</v>
      </c>
      <c r="AU218" s="231" t="s">
        <v>86</v>
      </c>
      <c r="AV218" s="13" t="s">
        <v>86</v>
      </c>
      <c r="AW218" s="13" t="s">
        <v>37</v>
      </c>
      <c r="AX218" s="13" t="s">
        <v>84</v>
      </c>
      <c r="AY218" s="231" t="s">
        <v>175</v>
      </c>
    </row>
    <row r="219" s="2" customFormat="1" ht="21.75" customHeight="1">
      <c r="A219" s="40"/>
      <c r="B219" s="41"/>
      <c r="C219" s="207" t="s">
        <v>387</v>
      </c>
      <c r="D219" s="207" t="s">
        <v>177</v>
      </c>
      <c r="E219" s="208" t="s">
        <v>388</v>
      </c>
      <c r="F219" s="209" t="s">
        <v>389</v>
      </c>
      <c r="G219" s="210" t="s">
        <v>123</v>
      </c>
      <c r="H219" s="211">
        <v>124.5</v>
      </c>
      <c r="I219" s="212"/>
      <c r="J219" s="213">
        <f>ROUND(I219*H219,2)</f>
        <v>0</v>
      </c>
      <c r="K219" s="209" t="s">
        <v>180</v>
      </c>
      <c r="L219" s="46"/>
      <c r="M219" s="214" t="s">
        <v>19</v>
      </c>
      <c r="N219" s="215" t="s">
        <v>47</v>
      </c>
      <c r="O219" s="86"/>
      <c r="P219" s="216">
        <f>O219*H219</f>
        <v>0</v>
      </c>
      <c r="Q219" s="216">
        <v>0.0082900000000000005</v>
      </c>
      <c r="R219" s="216">
        <f>Q219*H219</f>
        <v>1.0321050000000001</v>
      </c>
      <c r="S219" s="216">
        <v>0</v>
      </c>
      <c r="T219" s="21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8" t="s">
        <v>181</v>
      </c>
      <c r="AT219" s="218" t="s">
        <v>177</v>
      </c>
      <c r="AU219" s="218" t="s">
        <v>86</v>
      </c>
      <c r="AY219" s="19" t="s">
        <v>175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84</v>
      </c>
      <c r="BK219" s="219">
        <f>ROUND(I219*H219,2)</f>
        <v>0</v>
      </c>
      <c r="BL219" s="19" t="s">
        <v>181</v>
      </c>
      <c r="BM219" s="218" t="s">
        <v>390</v>
      </c>
    </row>
    <row r="220" s="15" customFormat="1">
      <c r="A220" s="15"/>
      <c r="B220" s="247"/>
      <c r="C220" s="248"/>
      <c r="D220" s="222" t="s">
        <v>183</v>
      </c>
      <c r="E220" s="249" t="s">
        <v>19</v>
      </c>
      <c r="F220" s="250" t="s">
        <v>244</v>
      </c>
      <c r="G220" s="248"/>
      <c r="H220" s="249" t="s">
        <v>19</v>
      </c>
      <c r="I220" s="251"/>
      <c r="J220" s="248"/>
      <c r="K220" s="248"/>
      <c r="L220" s="252"/>
      <c r="M220" s="253"/>
      <c r="N220" s="254"/>
      <c r="O220" s="254"/>
      <c r="P220" s="254"/>
      <c r="Q220" s="254"/>
      <c r="R220" s="254"/>
      <c r="S220" s="254"/>
      <c r="T220" s="25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6" t="s">
        <v>183</v>
      </c>
      <c r="AU220" s="256" t="s">
        <v>86</v>
      </c>
      <c r="AV220" s="15" t="s">
        <v>84</v>
      </c>
      <c r="AW220" s="15" t="s">
        <v>37</v>
      </c>
      <c r="AX220" s="15" t="s">
        <v>76</v>
      </c>
      <c r="AY220" s="256" t="s">
        <v>175</v>
      </c>
    </row>
    <row r="221" s="13" customFormat="1">
      <c r="A221" s="13"/>
      <c r="B221" s="220"/>
      <c r="C221" s="221"/>
      <c r="D221" s="222" t="s">
        <v>183</v>
      </c>
      <c r="E221" s="223" t="s">
        <v>19</v>
      </c>
      <c r="F221" s="224" t="s">
        <v>391</v>
      </c>
      <c r="G221" s="221"/>
      <c r="H221" s="225">
        <v>242.80000000000001</v>
      </c>
      <c r="I221" s="226"/>
      <c r="J221" s="221"/>
      <c r="K221" s="221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183</v>
      </c>
      <c r="AU221" s="231" t="s">
        <v>86</v>
      </c>
      <c r="AV221" s="13" t="s">
        <v>86</v>
      </c>
      <c r="AW221" s="13" t="s">
        <v>37</v>
      </c>
      <c r="AX221" s="13" t="s">
        <v>76</v>
      </c>
      <c r="AY221" s="231" t="s">
        <v>175</v>
      </c>
    </row>
    <row r="222" s="13" customFormat="1">
      <c r="A222" s="13"/>
      <c r="B222" s="220"/>
      <c r="C222" s="221"/>
      <c r="D222" s="222" t="s">
        <v>183</v>
      </c>
      <c r="E222" s="223" t="s">
        <v>19</v>
      </c>
      <c r="F222" s="224" t="s">
        <v>392</v>
      </c>
      <c r="G222" s="221"/>
      <c r="H222" s="225">
        <v>282.30000000000001</v>
      </c>
      <c r="I222" s="226"/>
      <c r="J222" s="221"/>
      <c r="K222" s="221"/>
      <c r="L222" s="227"/>
      <c r="M222" s="228"/>
      <c r="N222" s="229"/>
      <c r="O222" s="229"/>
      <c r="P222" s="229"/>
      <c r="Q222" s="229"/>
      <c r="R222" s="229"/>
      <c r="S222" s="229"/>
      <c r="T222" s="2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1" t="s">
        <v>183</v>
      </c>
      <c r="AU222" s="231" t="s">
        <v>86</v>
      </c>
      <c r="AV222" s="13" t="s">
        <v>86</v>
      </c>
      <c r="AW222" s="13" t="s">
        <v>37</v>
      </c>
      <c r="AX222" s="13" t="s">
        <v>76</v>
      </c>
      <c r="AY222" s="231" t="s">
        <v>175</v>
      </c>
    </row>
    <row r="223" s="13" customFormat="1">
      <c r="A223" s="13"/>
      <c r="B223" s="220"/>
      <c r="C223" s="221"/>
      <c r="D223" s="222" t="s">
        <v>183</v>
      </c>
      <c r="E223" s="223" t="s">
        <v>19</v>
      </c>
      <c r="F223" s="224" t="s">
        <v>393</v>
      </c>
      <c r="G223" s="221"/>
      <c r="H223" s="225">
        <v>304.89999999999998</v>
      </c>
      <c r="I223" s="226"/>
      <c r="J223" s="221"/>
      <c r="K223" s="221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183</v>
      </c>
      <c r="AU223" s="231" t="s">
        <v>86</v>
      </c>
      <c r="AV223" s="13" t="s">
        <v>86</v>
      </c>
      <c r="AW223" s="13" t="s">
        <v>37</v>
      </c>
      <c r="AX223" s="13" t="s">
        <v>76</v>
      </c>
      <c r="AY223" s="231" t="s">
        <v>175</v>
      </c>
    </row>
    <row r="224" s="16" customFormat="1">
      <c r="A224" s="16"/>
      <c r="B224" s="267"/>
      <c r="C224" s="268"/>
      <c r="D224" s="222" t="s">
        <v>183</v>
      </c>
      <c r="E224" s="269" t="s">
        <v>145</v>
      </c>
      <c r="F224" s="270" t="s">
        <v>394</v>
      </c>
      <c r="G224" s="268"/>
      <c r="H224" s="271">
        <v>830</v>
      </c>
      <c r="I224" s="272"/>
      <c r="J224" s="268"/>
      <c r="K224" s="268"/>
      <c r="L224" s="273"/>
      <c r="M224" s="274"/>
      <c r="N224" s="275"/>
      <c r="O224" s="275"/>
      <c r="P224" s="275"/>
      <c r="Q224" s="275"/>
      <c r="R224" s="275"/>
      <c r="S224" s="275"/>
      <c r="T224" s="27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T224" s="277" t="s">
        <v>183</v>
      </c>
      <c r="AU224" s="277" t="s">
        <v>86</v>
      </c>
      <c r="AV224" s="16" t="s">
        <v>189</v>
      </c>
      <c r="AW224" s="16" t="s">
        <v>37</v>
      </c>
      <c r="AX224" s="16" t="s">
        <v>76</v>
      </c>
      <c r="AY224" s="277" t="s">
        <v>175</v>
      </c>
    </row>
    <row r="225" s="13" customFormat="1">
      <c r="A225" s="13"/>
      <c r="B225" s="220"/>
      <c r="C225" s="221"/>
      <c r="D225" s="222" t="s">
        <v>183</v>
      </c>
      <c r="E225" s="223" t="s">
        <v>19</v>
      </c>
      <c r="F225" s="224" t="s">
        <v>395</v>
      </c>
      <c r="G225" s="221"/>
      <c r="H225" s="225">
        <v>124.5</v>
      </c>
      <c r="I225" s="226"/>
      <c r="J225" s="221"/>
      <c r="K225" s="221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183</v>
      </c>
      <c r="AU225" s="231" t="s">
        <v>86</v>
      </c>
      <c r="AV225" s="13" t="s">
        <v>86</v>
      </c>
      <c r="AW225" s="13" t="s">
        <v>37</v>
      </c>
      <c r="AX225" s="13" t="s">
        <v>84</v>
      </c>
      <c r="AY225" s="231" t="s">
        <v>175</v>
      </c>
    </row>
    <row r="226" s="2" customFormat="1">
      <c r="A226" s="40"/>
      <c r="B226" s="41"/>
      <c r="C226" s="207" t="s">
        <v>396</v>
      </c>
      <c r="D226" s="207" t="s">
        <v>177</v>
      </c>
      <c r="E226" s="208" t="s">
        <v>397</v>
      </c>
      <c r="F226" s="209" t="s">
        <v>398</v>
      </c>
      <c r="G226" s="210" t="s">
        <v>123</v>
      </c>
      <c r="H226" s="211">
        <v>166</v>
      </c>
      <c r="I226" s="212"/>
      <c r="J226" s="213">
        <f>ROUND(I226*H226,2)</f>
        <v>0</v>
      </c>
      <c r="K226" s="209" t="s">
        <v>19</v>
      </c>
      <c r="L226" s="46"/>
      <c r="M226" s="214" t="s">
        <v>19</v>
      </c>
      <c r="N226" s="215" t="s">
        <v>47</v>
      </c>
      <c r="O226" s="86"/>
      <c r="P226" s="216">
        <f>O226*H226</f>
        <v>0</v>
      </c>
      <c r="Q226" s="216">
        <v>0.0082900000000000005</v>
      </c>
      <c r="R226" s="216">
        <f>Q226*H226</f>
        <v>1.3761400000000001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181</v>
      </c>
      <c r="AT226" s="218" t="s">
        <v>177</v>
      </c>
      <c r="AU226" s="218" t="s">
        <v>86</v>
      </c>
      <c r="AY226" s="19" t="s">
        <v>175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84</v>
      </c>
      <c r="BK226" s="219">
        <f>ROUND(I226*H226,2)</f>
        <v>0</v>
      </c>
      <c r="BL226" s="19" t="s">
        <v>181</v>
      </c>
      <c r="BM226" s="218" t="s">
        <v>399</v>
      </c>
    </row>
    <row r="227" s="13" customFormat="1">
      <c r="A227" s="13"/>
      <c r="B227" s="220"/>
      <c r="C227" s="221"/>
      <c r="D227" s="222" t="s">
        <v>183</v>
      </c>
      <c r="E227" s="223" t="s">
        <v>19</v>
      </c>
      <c r="F227" s="224" t="s">
        <v>400</v>
      </c>
      <c r="G227" s="221"/>
      <c r="H227" s="225">
        <v>166</v>
      </c>
      <c r="I227" s="226"/>
      <c r="J227" s="221"/>
      <c r="K227" s="221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183</v>
      </c>
      <c r="AU227" s="231" t="s">
        <v>86</v>
      </c>
      <c r="AV227" s="13" t="s">
        <v>86</v>
      </c>
      <c r="AW227" s="13" t="s">
        <v>37</v>
      </c>
      <c r="AX227" s="13" t="s">
        <v>84</v>
      </c>
      <c r="AY227" s="231" t="s">
        <v>175</v>
      </c>
    </row>
    <row r="228" s="2" customFormat="1" ht="16.5" customHeight="1">
      <c r="A228" s="40"/>
      <c r="B228" s="41"/>
      <c r="C228" s="207" t="s">
        <v>401</v>
      </c>
      <c r="D228" s="207" t="s">
        <v>177</v>
      </c>
      <c r="E228" s="208" t="s">
        <v>402</v>
      </c>
      <c r="F228" s="209" t="s">
        <v>403</v>
      </c>
      <c r="G228" s="210" t="s">
        <v>123</v>
      </c>
      <c r="H228" s="211">
        <v>124.5</v>
      </c>
      <c r="I228" s="212"/>
      <c r="J228" s="213">
        <f>ROUND(I228*H228,2)</f>
        <v>0</v>
      </c>
      <c r="K228" s="209" t="s">
        <v>180</v>
      </c>
      <c r="L228" s="46"/>
      <c r="M228" s="214" t="s">
        <v>19</v>
      </c>
      <c r="N228" s="215" t="s">
        <v>47</v>
      </c>
      <c r="O228" s="86"/>
      <c r="P228" s="216">
        <f>O228*H228</f>
        <v>0</v>
      </c>
      <c r="Q228" s="216">
        <v>0.010659999999999999</v>
      </c>
      <c r="R228" s="216">
        <f>Q228*H228</f>
        <v>1.32717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181</v>
      </c>
      <c r="AT228" s="218" t="s">
        <v>177</v>
      </c>
      <c r="AU228" s="218" t="s">
        <v>86</v>
      </c>
      <c r="AY228" s="19" t="s">
        <v>175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84</v>
      </c>
      <c r="BK228" s="219">
        <f>ROUND(I228*H228,2)</f>
        <v>0</v>
      </c>
      <c r="BL228" s="19" t="s">
        <v>181</v>
      </c>
      <c r="BM228" s="218" t="s">
        <v>404</v>
      </c>
    </row>
    <row r="229" s="13" customFormat="1">
      <c r="A229" s="13"/>
      <c r="B229" s="220"/>
      <c r="C229" s="221"/>
      <c r="D229" s="222" t="s">
        <v>183</v>
      </c>
      <c r="E229" s="223" t="s">
        <v>19</v>
      </c>
      <c r="F229" s="224" t="s">
        <v>405</v>
      </c>
      <c r="G229" s="221"/>
      <c r="H229" s="225">
        <v>124.5</v>
      </c>
      <c r="I229" s="226"/>
      <c r="J229" s="221"/>
      <c r="K229" s="221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183</v>
      </c>
      <c r="AU229" s="231" t="s">
        <v>86</v>
      </c>
      <c r="AV229" s="13" t="s">
        <v>86</v>
      </c>
      <c r="AW229" s="13" t="s">
        <v>37</v>
      </c>
      <c r="AX229" s="13" t="s">
        <v>84</v>
      </c>
      <c r="AY229" s="231" t="s">
        <v>175</v>
      </c>
    </row>
    <row r="230" s="2" customFormat="1" ht="21.75" customHeight="1">
      <c r="A230" s="40"/>
      <c r="B230" s="41"/>
      <c r="C230" s="207" t="s">
        <v>406</v>
      </c>
      <c r="D230" s="207" t="s">
        <v>177</v>
      </c>
      <c r="E230" s="208" t="s">
        <v>407</v>
      </c>
      <c r="F230" s="209" t="s">
        <v>408</v>
      </c>
      <c r="G230" s="210" t="s">
        <v>123</v>
      </c>
      <c r="H230" s="211">
        <v>207.5</v>
      </c>
      <c r="I230" s="212"/>
      <c r="J230" s="213">
        <f>ROUND(I230*H230,2)</f>
        <v>0</v>
      </c>
      <c r="K230" s="209" t="s">
        <v>19</v>
      </c>
      <c r="L230" s="46"/>
      <c r="M230" s="214" t="s">
        <v>19</v>
      </c>
      <c r="N230" s="215" t="s">
        <v>47</v>
      </c>
      <c r="O230" s="86"/>
      <c r="P230" s="216">
        <f>O230*H230</f>
        <v>0</v>
      </c>
      <c r="Q230" s="216">
        <v>0.010659999999999999</v>
      </c>
      <c r="R230" s="216">
        <f>Q230*H230</f>
        <v>2.2119499999999999</v>
      </c>
      <c r="S230" s="216">
        <v>0</v>
      </c>
      <c r="T230" s="21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8" t="s">
        <v>181</v>
      </c>
      <c r="AT230" s="218" t="s">
        <v>177</v>
      </c>
      <c r="AU230" s="218" t="s">
        <v>86</v>
      </c>
      <c r="AY230" s="19" t="s">
        <v>175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84</v>
      </c>
      <c r="BK230" s="219">
        <f>ROUND(I230*H230,2)</f>
        <v>0</v>
      </c>
      <c r="BL230" s="19" t="s">
        <v>181</v>
      </c>
      <c r="BM230" s="218" t="s">
        <v>409</v>
      </c>
    </row>
    <row r="231" s="13" customFormat="1">
      <c r="A231" s="13"/>
      <c r="B231" s="220"/>
      <c r="C231" s="221"/>
      <c r="D231" s="222" t="s">
        <v>183</v>
      </c>
      <c r="E231" s="223" t="s">
        <v>19</v>
      </c>
      <c r="F231" s="224" t="s">
        <v>410</v>
      </c>
      <c r="G231" s="221"/>
      <c r="H231" s="225">
        <v>207.5</v>
      </c>
      <c r="I231" s="226"/>
      <c r="J231" s="221"/>
      <c r="K231" s="221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183</v>
      </c>
      <c r="AU231" s="231" t="s">
        <v>86</v>
      </c>
      <c r="AV231" s="13" t="s">
        <v>86</v>
      </c>
      <c r="AW231" s="13" t="s">
        <v>37</v>
      </c>
      <c r="AX231" s="13" t="s">
        <v>84</v>
      </c>
      <c r="AY231" s="231" t="s">
        <v>175</v>
      </c>
    </row>
    <row r="232" s="2" customFormat="1" ht="16.5" customHeight="1">
      <c r="A232" s="40"/>
      <c r="B232" s="41"/>
      <c r="C232" s="207" t="s">
        <v>411</v>
      </c>
      <c r="D232" s="207" t="s">
        <v>177</v>
      </c>
      <c r="E232" s="208" t="s">
        <v>412</v>
      </c>
      <c r="F232" s="209" t="s">
        <v>413</v>
      </c>
      <c r="G232" s="210" t="s">
        <v>112</v>
      </c>
      <c r="H232" s="211">
        <v>2970.5999999999999</v>
      </c>
      <c r="I232" s="212"/>
      <c r="J232" s="213">
        <f>ROUND(I232*H232,2)</f>
        <v>0</v>
      </c>
      <c r="K232" s="209" t="s">
        <v>180</v>
      </c>
      <c r="L232" s="46"/>
      <c r="M232" s="214" t="s">
        <v>19</v>
      </c>
      <c r="N232" s="215" t="s">
        <v>47</v>
      </c>
      <c r="O232" s="86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181</v>
      </c>
      <c r="AT232" s="218" t="s">
        <v>177</v>
      </c>
      <c r="AU232" s="218" t="s">
        <v>86</v>
      </c>
      <c r="AY232" s="19" t="s">
        <v>175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84</v>
      </c>
      <c r="BK232" s="219">
        <f>ROUND(I232*H232,2)</f>
        <v>0</v>
      </c>
      <c r="BL232" s="19" t="s">
        <v>181</v>
      </c>
      <c r="BM232" s="218" t="s">
        <v>414</v>
      </c>
    </row>
    <row r="233" s="15" customFormat="1">
      <c r="A233" s="15"/>
      <c r="B233" s="247"/>
      <c r="C233" s="248"/>
      <c r="D233" s="222" t="s">
        <v>183</v>
      </c>
      <c r="E233" s="249" t="s">
        <v>19</v>
      </c>
      <c r="F233" s="250" t="s">
        <v>244</v>
      </c>
      <c r="G233" s="248"/>
      <c r="H233" s="249" t="s">
        <v>19</v>
      </c>
      <c r="I233" s="251"/>
      <c r="J233" s="248"/>
      <c r="K233" s="248"/>
      <c r="L233" s="252"/>
      <c r="M233" s="253"/>
      <c r="N233" s="254"/>
      <c r="O233" s="254"/>
      <c r="P233" s="254"/>
      <c r="Q233" s="254"/>
      <c r="R233" s="254"/>
      <c r="S233" s="254"/>
      <c r="T233" s="25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6" t="s">
        <v>183</v>
      </c>
      <c r="AU233" s="256" t="s">
        <v>86</v>
      </c>
      <c r="AV233" s="15" t="s">
        <v>84</v>
      </c>
      <c r="AW233" s="15" t="s">
        <v>37</v>
      </c>
      <c r="AX233" s="15" t="s">
        <v>76</v>
      </c>
      <c r="AY233" s="256" t="s">
        <v>175</v>
      </c>
    </row>
    <row r="234" s="13" customFormat="1">
      <c r="A234" s="13"/>
      <c r="B234" s="220"/>
      <c r="C234" s="221"/>
      <c r="D234" s="222" t="s">
        <v>183</v>
      </c>
      <c r="E234" s="223" t="s">
        <v>19</v>
      </c>
      <c r="F234" s="224" t="s">
        <v>415</v>
      </c>
      <c r="G234" s="221"/>
      <c r="H234" s="225">
        <v>2141.8000000000002</v>
      </c>
      <c r="I234" s="226"/>
      <c r="J234" s="221"/>
      <c r="K234" s="221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183</v>
      </c>
      <c r="AU234" s="231" t="s">
        <v>86</v>
      </c>
      <c r="AV234" s="13" t="s">
        <v>86</v>
      </c>
      <c r="AW234" s="13" t="s">
        <v>37</v>
      </c>
      <c r="AX234" s="13" t="s">
        <v>76</v>
      </c>
      <c r="AY234" s="231" t="s">
        <v>175</v>
      </c>
    </row>
    <row r="235" s="15" customFormat="1">
      <c r="A235" s="15"/>
      <c r="B235" s="247"/>
      <c r="C235" s="248"/>
      <c r="D235" s="222" t="s">
        <v>183</v>
      </c>
      <c r="E235" s="249" t="s">
        <v>19</v>
      </c>
      <c r="F235" s="250" t="s">
        <v>219</v>
      </c>
      <c r="G235" s="248"/>
      <c r="H235" s="249" t="s">
        <v>19</v>
      </c>
      <c r="I235" s="251"/>
      <c r="J235" s="248"/>
      <c r="K235" s="248"/>
      <c r="L235" s="252"/>
      <c r="M235" s="253"/>
      <c r="N235" s="254"/>
      <c r="O235" s="254"/>
      <c r="P235" s="254"/>
      <c r="Q235" s="254"/>
      <c r="R235" s="254"/>
      <c r="S235" s="254"/>
      <c r="T235" s="25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6" t="s">
        <v>183</v>
      </c>
      <c r="AU235" s="256" t="s">
        <v>86</v>
      </c>
      <c r="AV235" s="15" t="s">
        <v>84</v>
      </c>
      <c r="AW235" s="15" t="s">
        <v>37</v>
      </c>
      <c r="AX235" s="15" t="s">
        <v>76</v>
      </c>
      <c r="AY235" s="256" t="s">
        <v>175</v>
      </c>
    </row>
    <row r="236" s="13" customFormat="1">
      <c r="A236" s="13"/>
      <c r="B236" s="220"/>
      <c r="C236" s="221"/>
      <c r="D236" s="222" t="s">
        <v>183</v>
      </c>
      <c r="E236" s="223" t="s">
        <v>19</v>
      </c>
      <c r="F236" s="224" t="s">
        <v>118</v>
      </c>
      <c r="G236" s="221"/>
      <c r="H236" s="225">
        <v>828.79999999999995</v>
      </c>
      <c r="I236" s="226"/>
      <c r="J236" s="221"/>
      <c r="K236" s="221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183</v>
      </c>
      <c r="AU236" s="231" t="s">
        <v>86</v>
      </c>
      <c r="AV236" s="13" t="s">
        <v>86</v>
      </c>
      <c r="AW236" s="13" t="s">
        <v>37</v>
      </c>
      <c r="AX236" s="13" t="s">
        <v>76</v>
      </c>
      <c r="AY236" s="231" t="s">
        <v>175</v>
      </c>
    </row>
    <row r="237" s="14" customFormat="1">
      <c r="A237" s="14"/>
      <c r="B237" s="232"/>
      <c r="C237" s="233"/>
      <c r="D237" s="222" t="s">
        <v>183</v>
      </c>
      <c r="E237" s="234" t="s">
        <v>19</v>
      </c>
      <c r="F237" s="235" t="s">
        <v>204</v>
      </c>
      <c r="G237" s="233"/>
      <c r="H237" s="236">
        <v>2970.5999999999999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2" t="s">
        <v>183</v>
      </c>
      <c r="AU237" s="242" t="s">
        <v>86</v>
      </c>
      <c r="AV237" s="14" t="s">
        <v>181</v>
      </c>
      <c r="AW237" s="14" t="s">
        <v>37</v>
      </c>
      <c r="AX237" s="14" t="s">
        <v>84</v>
      </c>
      <c r="AY237" s="242" t="s">
        <v>175</v>
      </c>
    </row>
    <row r="238" s="2" customFormat="1">
      <c r="A238" s="40"/>
      <c r="B238" s="41"/>
      <c r="C238" s="207" t="s">
        <v>416</v>
      </c>
      <c r="D238" s="207" t="s">
        <v>177</v>
      </c>
      <c r="E238" s="208" t="s">
        <v>417</v>
      </c>
      <c r="F238" s="209" t="s">
        <v>418</v>
      </c>
      <c r="G238" s="210" t="s">
        <v>112</v>
      </c>
      <c r="H238" s="211">
        <v>2141.8000000000002</v>
      </c>
      <c r="I238" s="212"/>
      <c r="J238" s="213">
        <f>ROUND(I238*H238,2)</f>
        <v>0</v>
      </c>
      <c r="K238" s="209" t="s">
        <v>180</v>
      </c>
      <c r="L238" s="46"/>
      <c r="M238" s="214" t="s">
        <v>19</v>
      </c>
      <c r="N238" s="215" t="s">
        <v>47</v>
      </c>
      <c r="O238" s="86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181</v>
      </c>
      <c r="AT238" s="218" t="s">
        <v>177</v>
      </c>
      <c r="AU238" s="218" t="s">
        <v>86</v>
      </c>
      <c r="AY238" s="19" t="s">
        <v>175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84</v>
      </c>
      <c r="BK238" s="219">
        <f>ROUND(I238*H238,2)</f>
        <v>0</v>
      </c>
      <c r="BL238" s="19" t="s">
        <v>181</v>
      </c>
      <c r="BM238" s="218" t="s">
        <v>419</v>
      </c>
    </row>
    <row r="239" s="15" customFormat="1">
      <c r="A239" s="15"/>
      <c r="B239" s="247"/>
      <c r="C239" s="248"/>
      <c r="D239" s="222" t="s">
        <v>183</v>
      </c>
      <c r="E239" s="249" t="s">
        <v>19</v>
      </c>
      <c r="F239" s="250" t="s">
        <v>244</v>
      </c>
      <c r="G239" s="248"/>
      <c r="H239" s="249" t="s">
        <v>19</v>
      </c>
      <c r="I239" s="251"/>
      <c r="J239" s="248"/>
      <c r="K239" s="248"/>
      <c r="L239" s="252"/>
      <c r="M239" s="253"/>
      <c r="N239" s="254"/>
      <c r="O239" s="254"/>
      <c r="P239" s="254"/>
      <c r="Q239" s="254"/>
      <c r="R239" s="254"/>
      <c r="S239" s="254"/>
      <c r="T239" s="25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6" t="s">
        <v>183</v>
      </c>
      <c r="AU239" s="256" t="s">
        <v>86</v>
      </c>
      <c r="AV239" s="15" t="s">
        <v>84</v>
      </c>
      <c r="AW239" s="15" t="s">
        <v>37</v>
      </c>
      <c r="AX239" s="15" t="s">
        <v>76</v>
      </c>
      <c r="AY239" s="256" t="s">
        <v>175</v>
      </c>
    </row>
    <row r="240" s="13" customFormat="1">
      <c r="A240" s="13"/>
      <c r="B240" s="220"/>
      <c r="C240" s="221"/>
      <c r="D240" s="222" t="s">
        <v>183</v>
      </c>
      <c r="E240" s="223" t="s">
        <v>19</v>
      </c>
      <c r="F240" s="224" t="s">
        <v>415</v>
      </c>
      <c r="G240" s="221"/>
      <c r="H240" s="225">
        <v>2141.8000000000002</v>
      </c>
      <c r="I240" s="226"/>
      <c r="J240" s="221"/>
      <c r="K240" s="221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183</v>
      </c>
      <c r="AU240" s="231" t="s">
        <v>86</v>
      </c>
      <c r="AV240" s="13" t="s">
        <v>86</v>
      </c>
      <c r="AW240" s="13" t="s">
        <v>37</v>
      </c>
      <c r="AX240" s="13" t="s">
        <v>84</v>
      </c>
      <c r="AY240" s="231" t="s">
        <v>175</v>
      </c>
    </row>
    <row r="241" s="2" customFormat="1" ht="21.75" customHeight="1">
      <c r="A241" s="40"/>
      <c r="B241" s="41"/>
      <c r="C241" s="207" t="s">
        <v>420</v>
      </c>
      <c r="D241" s="207" t="s">
        <v>177</v>
      </c>
      <c r="E241" s="208" t="s">
        <v>421</v>
      </c>
      <c r="F241" s="209" t="s">
        <v>422</v>
      </c>
      <c r="G241" s="210" t="s">
        <v>112</v>
      </c>
      <c r="H241" s="211">
        <v>1646.2000000000001</v>
      </c>
      <c r="I241" s="212"/>
      <c r="J241" s="213">
        <f>ROUND(I241*H241,2)</f>
        <v>0</v>
      </c>
      <c r="K241" s="209" t="s">
        <v>180</v>
      </c>
      <c r="L241" s="46"/>
      <c r="M241" s="214" t="s">
        <v>19</v>
      </c>
      <c r="N241" s="215" t="s">
        <v>47</v>
      </c>
      <c r="O241" s="86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8" t="s">
        <v>181</v>
      </c>
      <c r="AT241" s="218" t="s">
        <v>177</v>
      </c>
      <c r="AU241" s="218" t="s">
        <v>86</v>
      </c>
      <c r="AY241" s="19" t="s">
        <v>175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9" t="s">
        <v>84</v>
      </c>
      <c r="BK241" s="219">
        <f>ROUND(I241*H241,2)</f>
        <v>0</v>
      </c>
      <c r="BL241" s="19" t="s">
        <v>181</v>
      </c>
      <c r="BM241" s="218" t="s">
        <v>423</v>
      </c>
    </row>
    <row r="242" s="13" customFormat="1">
      <c r="A242" s="13"/>
      <c r="B242" s="220"/>
      <c r="C242" s="221"/>
      <c r="D242" s="222" t="s">
        <v>183</v>
      </c>
      <c r="E242" s="223" t="s">
        <v>19</v>
      </c>
      <c r="F242" s="224" t="s">
        <v>372</v>
      </c>
      <c r="G242" s="221"/>
      <c r="H242" s="225">
        <v>1646.2000000000001</v>
      </c>
      <c r="I242" s="226"/>
      <c r="J242" s="221"/>
      <c r="K242" s="221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183</v>
      </c>
      <c r="AU242" s="231" t="s">
        <v>86</v>
      </c>
      <c r="AV242" s="13" t="s">
        <v>86</v>
      </c>
      <c r="AW242" s="13" t="s">
        <v>37</v>
      </c>
      <c r="AX242" s="13" t="s">
        <v>84</v>
      </c>
      <c r="AY242" s="231" t="s">
        <v>175</v>
      </c>
    </row>
    <row r="243" s="2" customFormat="1" ht="21.75" customHeight="1">
      <c r="A243" s="40"/>
      <c r="B243" s="41"/>
      <c r="C243" s="207" t="s">
        <v>424</v>
      </c>
      <c r="D243" s="207" t="s">
        <v>177</v>
      </c>
      <c r="E243" s="208" t="s">
        <v>425</v>
      </c>
      <c r="F243" s="209" t="s">
        <v>426</v>
      </c>
      <c r="G243" s="210" t="s">
        <v>112</v>
      </c>
      <c r="H243" s="211">
        <v>203.69999999999999</v>
      </c>
      <c r="I243" s="212"/>
      <c r="J243" s="213">
        <f>ROUND(I243*H243,2)</f>
        <v>0</v>
      </c>
      <c r="K243" s="209" t="s">
        <v>180</v>
      </c>
      <c r="L243" s="46"/>
      <c r="M243" s="214" t="s">
        <v>19</v>
      </c>
      <c r="N243" s="215" t="s">
        <v>47</v>
      </c>
      <c r="O243" s="86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8" t="s">
        <v>181</v>
      </c>
      <c r="AT243" s="218" t="s">
        <v>177</v>
      </c>
      <c r="AU243" s="218" t="s">
        <v>86</v>
      </c>
      <c r="AY243" s="19" t="s">
        <v>175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9" t="s">
        <v>84</v>
      </c>
      <c r="BK243" s="219">
        <f>ROUND(I243*H243,2)</f>
        <v>0</v>
      </c>
      <c r="BL243" s="19" t="s">
        <v>181</v>
      </c>
      <c r="BM243" s="218" t="s">
        <v>427</v>
      </c>
    </row>
    <row r="244" s="13" customFormat="1">
      <c r="A244" s="13"/>
      <c r="B244" s="220"/>
      <c r="C244" s="221"/>
      <c r="D244" s="222" t="s">
        <v>183</v>
      </c>
      <c r="E244" s="223" t="s">
        <v>19</v>
      </c>
      <c r="F244" s="224" t="s">
        <v>361</v>
      </c>
      <c r="G244" s="221"/>
      <c r="H244" s="225">
        <v>183.90000000000001</v>
      </c>
      <c r="I244" s="226"/>
      <c r="J244" s="221"/>
      <c r="K244" s="221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183</v>
      </c>
      <c r="AU244" s="231" t="s">
        <v>86</v>
      </c>
      <c r="AV244" s="13" t="s">
        <v>86</v>
      </c>
      <c r="AW244" s="13" t="s">
        <v>37</v>
      </c>
      <c r="AX244" s="13" t="s">
        <v>76</v>
      </c>
      <c r="AY244" s="231" t="s">
        <v>175</v>
      </c>
    </row>
    <row r="245" s="13" customFormat="1">
      <c r="A245" s="13"/>
      <c r="B245" s="220"/>
      <c r="C245" s="221"/>
      <c r="D245" s="222" t="s">
        <v>183</v>
      </c>
      <c r="E245" s="223" t="s">
        <v>19</v>
      </c>
      <c r="F245" s="224" t="s">
        <v>362</v>
      </c>
      <c r="G245" s="221"/>
      <c r="H245" s="225">
        <v>19.800000000000001</v>
      </c>
      <c r="I245" s="226"/>
      <c r="J245" s="221"/>
      <c r="K245" s="221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183</v>
      </c>
      <c r="AU245" s="231" t="s">
        <v>86</v>
      </c>
      <c r="AV245" s="13" t="s">
        <v>86</v>
      </c>
      <c r="AW245" s="13" t="s">
        <v>37</v>
      </c>
      <c r="AX245" s="13" t="s">
        <v>76</v>
      </c>
      <c r="AY245" s="231" t="s">
        <v>175</v>
      </c>
    </row>
    <row r="246" s="14" customFormat="1">
      <c r="A246" s="14"/>
      <c r="B246" s="232"/>
      <c r="C246" s="233"/>
      <c r="D246" s="222" t="s">
        <v>183</v>
      </c>
      <c r="E246" s="234" t="s">
        <v>19</v>
      </c>
      <c r="F246" s="235" t="s">
        <v>204</v>
      </c>
      <c r="G246" s="233"/>
      <c r="H246" s="236">
        <v>203.69999999999999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2" t="s">
        <v>183</v>
      </c>
      <c r="AU246" s="242" t="s">
        <v>86</v>
      </c>
      <c r="AV246" s="14" t="s">
        <v>181</v>
      </c>
      <c r="AW246" s="14" t="s">
        <v>37</v>
      </c>
      <c r="AX246" s="14" t="s">
        <v>84</v>
      </c>
      <c r="AY246" s="242" t="s">
        <v>175</v>
      </c>
    </row>
    <row r="247" s="2" customFormat="1">
      <c r="A247" s="40"/>
      <c r="B247" s="41"/>
      <c r="C247" s="207" t="s">
        <v>428</v>
      </c>
      <c r="D247" s="207" t="s">
        <v>177</v>
      </c>
      <c r="E247" s="208" t="s">
        <v>429</v>
      </c>
      <c r="F247" s="209" t="s">
        <v>430</v>
      </c>
      <c r="G247" s="210" t="s">
        <v>112</v>
      </c>
      <c r="H247" s="211">
        <v>4.9000000000000004</v>
      </c>
      <c r="I247" s="212"/>
      <c r="J247" s="213">
        <f>ROUND(I247*H247,2)</f>
        <v>0</v>
      </c>
      <c r="K247" s="209" t="s">
        <v>180</v>
      </c>
      <c r="L247" s="46"/>
      <c r="M247" s="214" t="s">
        <v>19</v>
      </c>
      <c r="N247" s="215" t="s">
        <v>47</v>
      </c>
      <c r="O247" s="86"/>
      <c r="P247" s="216">
        <f>O247*H247</f>
        <v>0</v>
      </c>
      <c r="Q247" s="216">
        <v>0.14610000000000001</v>
      </c>
      <c r="R247" s="216">
        <f>Q247*H247</f>
        <v>0.71589000000000014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181</v>
      </c>
      <c r="AT247" s="218" t="s">
        <v>177</v>
      </c>
      <c r="AU247" s="218" t="s">
        <v>86</v>
      </c>
      <c r="AY247" s="19" t="s">
        <v>175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84</v>
      </c>
      <c r="BK247" s="219">
        <f>ROUND(I247*H247,2)</f>
        <v>0</v>
      </c>
      <c r="BL247" s="19" t="s">
        <v>181</v>
      </c>
      <c r="BM247" s="218" t="s">
        <v>431</v>
      </c>
    </row>
    <row r="248" s="15" customFormat="1">
      <c r="A248" s="15"/>
      <c r="B248" s="247"/>
      <c r="C248" s="248"/>
      <c r="D248" s="222" t="s">
        <v>183</v>
      </c>
      <c r="E248" s="249" t="s">
        <v>19</v>
      </c>
      <c r="F248" s="250" t="s">
        <v>377</v>
      </c>
      <c r="G248" s="248"/>
      <c r="H248" s="249" t="s">
        <v>19</v>
      </c>
      <c r="I248" s="251"/>
      <c r="J248" s="248"/>
      <c r="K248" s="248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183</v>
      </c>
      <c r="AU248" s="256" t="s">
        <v>86</v>
      </c>
      <c r="AV248" s="15" t="s">
        <v>84</v>
      </c>
      <c r="AW248" s="15" t="s">
        <v>37</v>
      </c>
      <c r="AX248" s="15" t="s">
        <v>76</v>
      </c>
      <c r="AY248" s="256" t="s">
        <v>175</v>
      </c>
    </row>
    <row r="249" s="13" customFormat="1">
      <c r="A249" s="13"/>
      <c r="B249" s="220"/>
      <c r="C249" s="221"/>
      <c r="D249" s="222" t="s">
        <v>183</v>
      </c>
      <c r="E249" s="223" t="s">
        <v>19</v>
      </c>
      <c r="F249" s="224" t="s">
        <v>136</v>
      </c>
      <c r="G249" s="221"/>
      <c r="H249" s="225">
        <v>4.9000000000000004</v>
      </c>
      <c r="I249" s="226"/>
      <c r="J249" s="221"/>
      <c r="K249" s="221"/>
      <c r="L249" s="227"/>
      <c r="M249" s="228"/>
      <c r="N249" s="229"/>
      <c r="O249" s="229"/>
      <c r="P249" s="229"/>
      <c r="Q249" s="229"/>
      <c r="R249" s="229"/>
      <c r="S249" s="229"/>
      <c r="T249" s="23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1" t="s">
        <v>183</v>
      </c>
      <c r="AU249" s="231" t="s">
        <v>86</v>
      </c>
      <c r="AV249" s="13" t="s">
        <v>86</v>
      </c>
      <c r="AW249" s="13" t="s">
        <v>37</v>
      </c>
      <c r="AX249" s="13" t="s">
        <v>84</v>
      </c>
      <c r="AY249" s="231" t="s">
        <v>175</v>
      </c>
    </row>
    <row r="250" s="2" customFormat="1" ht="16.5" customHeight="1">
      <c r="A250" s="40"/>
      <c r="B250" s="41"/>
      <c r="C250" s="257" t="s">
        <v>432</v>
      </c>
      <c r="D250" s="257" t="s">
        <v>298</v>
      </c>
      <c r="E250" s="258" t="s">
        <v>433</v>
      </c>
      <c r="F250" s="259" t="s">
        <v>434</v>
      </c>
      <c r="G250" s="260" t="s">
        <v>112</v>
      </c>
      <c r="H250" s="261">
        <v>5.0469999999999997</v>
      </c>
      <c r="I250" s="262"/>
      <c r="J250" s="263">
        <f>ROUND(I250*H250,2)</f>
        <v>0</v>
      </c>
      <c r="K250" s="259" t="s">
        <v>180</v>
      </c>
      <c r="L250" s="264"/>
      <c r="M250" s="265" t="s">
        <v>19</v>
      </c>
      <c r="N250" s="266" t="s">
        <v>47</v>
      </c>
      <c r="O250" s="86"/>
      <c r="P250" s="216">
        <f>O250*H250</f>
        <v>0</v>
      </c>
      <c r="Q250" s="216">
        <v>0.17499999999999999</v>
      </c>
      <c r="R250" s="216">
        <f>Q250*H250</f>
        <v>0.88322499999999993</v>
      </c>
      <c r="S250" s="216">
        <v>0</v>
      </c>
      <c r="T250" s="21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8" t="s">
        <v>213</v>
      </c>
      <c r="AT250" s="218" t="s">
        <v>298</v>
      </c>
      <c r="AU250" s="218" t="s">
        <v>86</v>
      </c>
      <c r="AY250" s="19" t="s">
        <v>175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9" t="s">
        <v>84</v>
      </c>
      <c r="BK250" s="219">
        <f>ROUND(I250*H250,2)</f>
        <v>0</v>
      </c>
      <c r="BL250" s="19" t="s">
        <v>181</v>
      </c>
      <c r="BM250" s="218" t="s">
        <v>435</v>
      </c>
    </row>
    <row r="251" s="13" customFormat="1">
      <c r="A251" s="13"/>
      <c r="B251" s="220"/>
      <c r="C251" s="221"/>
      <c r="D251" s="222" t="s">
        <v>183</v>
      </c>
      <c r="E251" s="221"/>
      <c r="F251" s="224" t="s">
        <v>436</v>
      </c>
      <c r="G251" s="221"/>
      <c r="H251" s="225">
        <v>5.0469999999999997</v>
      </c>
      <c r="I251" s="226"/>
      <c r="J251" s="221"/>
      <c r="K251" s="221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183</v>
      </c>
      <c r="AU251" s="231" t="s">
        <v>86</v>
      </c>
      <c r="AV251" s="13" t="s">
        <v>86</v>
      </c>
      <c r="AW251" s="13" t="s">
        <v>4</v>
      </c>
      <c r="AX251" s="13" t="s">
        <v>84</v>
      </c>
      <c r="AY251" s="231" t="s">
        <v>175</v>
      </c>
    </row>
    <row r="252" s="12" customFormat="1" ht="22.8" customHeight="1">
      <c r="A252" s="12"/>
      <c r="B252" s="191"/>
      <c r="C252" s="192"/>
      <c r="D252" s="193" t="s">
        <v>75</v>
      </c>
      <c r="E252" s="205" t="s">
        <v>213</v>
      </c>
      <c r="F252" s="205" t="s">
        <v>437</v>
      </c>
      <c r="G252" s="192"/>
      <c r="H252" s="192"/>
      <c r="I252" s="195"/>
      <c r="J252" s="206">
        <f>BK252</f>
        <v>0</v>
      </c>
      <c r="K252" s="192"/>
      <c r="L252" s="197"/>
      <c r="M252" s="198"/>
      <c r="N252" s="199"/>
      <c r="O252" s="199"/>
      <c r="P252" s="200">
        <f>SUM(P253:P275)</f>
        <v>0</v>
      </c>
      <c r="Q252" s="199"/>
      <c r="R252" s="200">
        <f>SUM(R253:R275)</f>
        <v>26.5444</v>
      </c>
      <c r="S252" s="199"/>
      <c r="T252" s="201">
        <f>SUM(T253:T275)</f>
        <v>31.52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2" t="s">
        <v>84</v>
      </c>
      <c r="AT252" s="203" t="s">
        <v>75</v>
      </c>
      <c r="AU252" s="203" t="s">
        <v>84</v>
      </c>
      <c r="AY252" s="202" t="s">
        <v>175</v>
      </c>
      <c r="BK252" s="204">
        <f>SUM(BK253:BK275)</f>
        <v>0</v>
      </c>
    </row>
    <row r="253" s="2" customFormat="1" ht="21.75" customHeight="1">
      <c r="A253" s="40"/>
      <c r="B253" s="41"/>
      <c r="C253" s="207" t="s">
        <v>438</v>
      </c>
      <c r="D253" s="207" t="s">
        <v>177</v>
      </c>
      <c r="E253" s="208" t="s">
        <v>439</v>
      </c>
      <c r="F253" s="209" t="s">
        <v>440</v>
      </c>
      <c r="G253" s="210" t="s">
        <v>270</v>
      </c>
      <c r="H253" s="211">
        <v>16</v>
      </c>
      <c r="I253" s="212"/>
      <c r="J253" s="213">
        <f>ROUND(I253*H253,2)</f>
        <v>0</v>
      </c>
      <c r="K253" s="209" t="s">
        <v>180</v>
      </c>
      <c r="L253" s="46"/>
      <c r="M253" s="214" t="s">
        <v>19</v>
      </c>
      <c r="N253" s="215" t="s">
        <v>47</v>
      </c>
      <c r="O253" s="86"/>
      <c r="P253" s="216">
        <f>O253*H253</f>
        <v>0</v>
      </c>
      <c r="Q253" s="216">
        <v>0</v>
      </c>
      <c r="R253" s="216">
        <f>Q253*H253</f>
        <v>0</v>
      </c>
      <c r="S253" s="216">
        <v>1.9199999999999999</v>
      </c>
      <c r="T253" s="217">
        <f>S253*H253</f>
        <v>30.719999999999999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8" t="s">
        <v>181</v>
      </c>
      <c r="AT253" s="218" t="s">
        <v>177</v>
      </c>
      <c r="AU253" s="218" t="s">
        <v>86</v>
      </c>
      <c r="AY253" s="19" t="s">
        <v>175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84</v>
      </c>
      <c r="BK253" s="219">
        <f>ROUND(I253*H253,2)</f>
        <v>0</v>
      </c>
      <c r="BL253" s="19" t="s">
        <v>181</v>
      </c>
      <c r="BM253" s="218" t="s">
        <v>441</v>
      </c>
    </row>
    <row r="254" s="13" customFormat="1">
      <c r="A254" s="13"/>
      <c r="B254" s="220"/>
      <c r="C254" s="221"/>
      <c r="D254" s="222" t="s">
        <v>183</v>
      </c>
      <c r="E254" s="223" t="s">
        <v>19</v>
      </c>
      <c r="F254" s="224" t="s">
        <v>442</v>
      </c>
      <c r="G254" s="221"/>
      <c r="H254" s="225">
        <v>16</v>
      </c>
      <c r="I254" s="226"/>
      <c r="J254" s="221"/>
      <c r="K254" s="221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183</v>
      </c>
      <c r="AU254" s="231" t="s">
        <v>86</v>
      </c>
      <c r="AV254" s="13" t="s">
        <v>86</v>
      </c>
      <c r="AW254" s="13" t="s">
        <v>37</v>
      </c>
      <c r="AX254" s="13" t="s">
        <v>84</v>
      </c>
      <c r="AY254" s="231" t="s">
        <v>175</v>
      </c>
    </row>
    <row r="255" s="2" customFormat="1" ht="16.5" customHeight="1">
      <c r="A255" s="40"/>
      <c r="B255" s="41"/>
      <c r="C255" s="207" t="s">
        <v>443</v>
      </c>
      <c r="D255" s="207" t="s">
        <v>177</v>
      </c>
      <c r="E255" s="208" t="s">
        <v>444</v>
      </c>
      <c r="F255" s="209" t="s">
        <v>445</v>
      </c>
      <c r="G255" s="210" t="s">
        <v>320</v>
      </c>
      <c r="H255" s="211">
        <v>16</v>
      </c>
      <c r="I255" s="212"/>
      <c r="J255" s="213">
        <f>ROUND(I255*H255,2)</f>
        <v>0</v>
      </c>
      <c r="K255" s="209" t="s">
        <v>180</v>
      </c>
      <c r="L255" s="46"/>
      <c r="M255" s="214" t="s">
        <v>19</v>
      </c>
      <c r="N255" s="215" t="s">
        <v>47</v>
      </c>
      <c r="O255" s="86"/>
      <c r="P255" s="216">
        <f>O255*H255</f>
        <v>0</v>
      </c>
      <c r="Q255" s="216">
        <v>0.34089999999999998</v>
      </c>
      <c r="R255" s="216">
        <f>Q255*H255</f>
        <v>5.4543999999999997</v>
      </c>
      <c r="S255" s="216">
        <v>0</v>
      </c>
      <c r="T255" s="21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8" t="s">
        <v>181</v>
      </c>
      <c r="AT255" s="218" t="s">
        <v>177</v>
      </c>
      <c r="AU255" s="218" t="s">
        <v>86</v>
      </c>
      <c r="AY255" s="19" t="s">
        <v>175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9" t="s">
        <v>84</v>
      </c>
      <c r="BK255" s="219">
        <f>ROUND(I255*H255,2)</f>
        <v>0</v>
      </c>
      <c r="BL255" s="19" t="s">
        <v>181</v>
      </c>
      <c r="BM255" s="218" t="s">
        <v>446</v>
      </c>
    </row>
    <row r="256" s="13" customFormat="1">
      <c r="A256" s="13"/>
      <c r="B256" s="220"/>
      <c r="C256" s="221"/>
      <c r="D256" s="222" t="s">
        <v>183</v>
      </c>
      <c r="E256" s="223" t="s">
        <v>19</v>
      </c>
      <c r="F256" s="224" t="s">
        <v>447</v>
      </c>
      <c r="G256" s="221"/>
      <c r="H256" s="225">
        <v>2</v>
      </c>
      <c r="I256" s="226"/>
      <c r="J256" s="221"/>
      <c r="K256" s="221"/>
      <c r="L256" s="227"/>
      <c r="M256" s="228"/>
      <c r="N256" s="229"/>
      <c r="O256" s="229"/>
      <c r="P256" s="229"/>
      <c r="Q256" s="229"/>
      <c r="R256" s="229"/>
      <c r="S256" s="229"/>
      <c r="T256" s="23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1" t="s">
        <v>183</v>
      </c>
      <c r="AU256" s="231" t="s">
        <v>86</v>
      </c>
      <c r="AV256" s="13" t="s">
        <v>86</v>
      </c>
      <c r="AW256" s="13" t="s">
        <v>37</v>
      </c>
      <c r="AX256" s="13" t="s">
        <v>76</v>
      </c>
      <c r="AY256" s="231" t="s">
        <v>175</v>
      </c>
    </row>
    <row r="257" s="13" customFormat="1">
      <c r="A257" s="13"/>
      <c r="B257" s="220"/>
      <c r="C257" s="221"/>
      <c r="D257" s="222" t="s">
        <v>183</v>
      </c>
      <c r="E257" s="223" t="s">
        <v>19</v>
      </c>
      <c r="F257" s="224" t="s">
        <v>448</v>
      </c>
      <c r="G257" s="221"/>
      <c r="H257" s="225">
        <v>5</v>
      </c>
      <c r="I257" s="226"/>
      <c r="J257" s="221"/>
      <c r="K257" s="221"/>
      <c r="L257" s="227"/>
      <c r="M257" s="228"/>
      <c r="N257" s="229"/>
      <c r="O257" s="229"/>
      <c r="P257" s="229"/>
      <c r="Q257" s="229"/>
      <c r="R257" s="229"/>
      <c r="S257" s="229"/>
      <c r="T257" s="23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1" t="s">
        <v>183</v>
      </c>
      <c r="AU257" s="231" t="s">
        <v>86</v>
      </c>
      <c r="AV257" s="13" t="s">
        <v>86</v>
      </c>
      <c r="AW257" s="13" t="s">
        <v>37</v>
      </c>
      <c r="AX257" s="13" t="s">
        <v>76</v>
      </c>
      <c r="AY257" s="231" t="s">
        <v>175</v>
      </c>
    </row>
    <row r="258" s="13" customFormat="1">
      <c r="A258" s="13"/>
      <c r="B258" s="220"/>
      <c r="C258" s="221"/>
      <c r="D258" s="222" t="s">
        <v>183</v>
      </c>
      <c r="E258" s="223" t="s">
        <v>19</v>
      </c>
      <c r="F258" s="224" t="s">
        <v>449</v>
      </c>
      <c r="G258" s="221"/>
      <c r="H258" s="225">
        <v>1</v>
      </c>
      <c r="I258" s="226"/>
      <c r="J258" s="221"/>
      <c r="K258" s="221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183</v>
      </c>
      <c r="AU258" s="231" t="s">
        <v>86</v>
      </c>
      <c r="AV258" s="13" t="s">
        <v>86</v>
      </c>
      <c r="AW258" s="13" t="s">
        <v>37</v>
      </c>
      <c r="AX258" s="13" t="s">
        <v>76</v>
      </c>
      <c r="AY258" s="231" t="s">
        <v>175</v>
      </c>
    </row>
    <row r="259" s="13" customFormat="1">
      <c r="A259" s="13"/>
      <c r="B259" s="220"/>
      <c r="C259" s="221"/>
      <c r="D259" s="222" t="s">
        <v>183</v>
      </c>
      <c r="E259" s="223" t="s">
        <v>19</v>
      </c>
      <c r="F259" s="224" t="s">
        <v>450</v>
      </c>
      <c r="G259" s="221"/>
      <c r="H259" s="225">
        <v>3</v>
      </c>
      <c r="I259" s="226"/>
      <c r="J259" s="221"/>
      <c r="K259" s="221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183</v>
      </c>
      <c r="AU259" s="231" t="s">
        <v>86</v>
      </c>
      <c r="AV259" s="13" t="s">
        <v>86</v>
      </c>
      <c r="AW259" s="13" t="s">
        <v>37</v>
      </c>
      <c r="AX259" s="13" t="s">
        <v>76</v>
      </c>
      <c r="AY259" s="231" t="s">
        <v>175</v>
      </c>
    </row>
    <row r="260" s="13" customFormat="1">
      <c r="A260" s="13"/>
      <c r="B260" s="220"/>
      <c r="C260" s="221"/>
      <c r="D260" s="222" t="s">
        <v>183</v>
      </c>
      <c r="E260" s="223" t="s">
        <v>19</v>
      </c>
      <c r="F260" s="224" t="s">
        <v>451</v>
      </c>
      <c r="G260" s="221"/>
      <c r="H260" s="225">
        <v>5</v>
      </c>
      <c r="I260" s="226"/>
      <c r="J260" s="221"/>
      <c r="K260" s="221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183</v>
      </c>
      <c r="AU260" s="231" t="s">
        <v>86</v>
      </c>
      <c r="AV260" s="13" t="s">
        <v>86</v>
      </c>
      <c r="AW260" s="13" t="s">
        <v>37</v>
      </c>
      <c r="AX260" s="13" t="s">
        <v>76</v>
      </c>
      <c r="AY260" s="231" t="s">
        <v>175</v>
      </c>
    </row>
    <row r="261" s="14" customFormat="1">
      <c r="A261" s="14"/>
      <c r="B261" s="232"/>
      <c r="C261" s="233"/>
      <c r="D261" s="222" t="s">
        <v>183</v>
      </c>
      <c r="E261" s="234" t="s">
        <v>19</v>
      </c>
      <c r="F261" s="235" t="s">
        <v>204</v>
      </c>
      <c r="G261" s="233"/>
      <c r="H261" s="236">
        <v>16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2" t="s">
        <v>183</v>
      </c>
      <c r="AU261" s="242" t="s">
        <v>86</v>
      </c>
      <c r="AV261" s="14" t="s">
        <v>181</v>
      </c>
      <c r="AW261" s="14" t="s">
        <v>37</v>
      </c>
      <c r="AX261" s="14" t="s">
        <v>84</v>
      </c>
      <c r="AY261" s="242" t="s">
        <v>175</v>
      </c>
    </row>
    <row r="262" s="2" customFormat="1" ht="16.5" customHeight="1">
      <c r="A262" s="40"/>
      <c r="B262" s="41"/>
      <c r="C262" s="257" t="s">
        <v>452</v>
      </c>
      <c r="D262" s="257" t="s">
        <v>298</v>
      </c>
      <c r="E262" s="258" t="s">
        <v>453</v>
      </c>
      <c r="F262" s="259" t="s">
        <v>454</v>
      </c>
      <c r="G262" s="260" t="s">
        <v>320</v>
      </c>
      <c r="H262" s="261">
        <v>16</v>
      </c>
      <c r="I262" s="262"/>
      <c r="J262" s="263">
        <f>ROUND(I262*H262,2)</f>
        <v>0</v>
      </c>
      <c r="K262" s="259" t="s">
        <v>180</v>
      </c>
      <c r="L262" s="264"/>
      <c r="M262" s="265" t="s">
        <v>19</v>
      </c>
      <c r="N262" s="266" t="s">
        <v>47</v>
      </c>
      <c r="O262" s="86"/>
      <c r="P262" s="216">
        <f>O262*H262</f>
        <v>0</v>
      </c>
      <c r="Q262" s="216">
        <v>0.086999999999999994</v>
      </c>
      <c r="R262" s="216">
        <f>Q262*H262</f>
        <v>1.3919999999999999</v>
      </c>
      <c r="S262" s="216">
        <v>0</v>
      </c>
      <c r="T262" s="21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8" t="s">
        <v>213</v>
      </c>
      <c r="AT262" s="218" t="s">
        <v>298</v>
      </c>
      <c r="AU262" s="218" t="s">
        <v>86</v>
      </c>
      <c r="AY262" s="19" t="s">
        <v>175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84</v>
      </c>
      <c r="BK262" s="219">
        <f>ROUND(I262*H262,2)</f>
        <v>0</v>
      </c>
      <c r="BL262" s="19" t="s">
        <v>181</v>
      </c>
      <c r="BM262" s="218" t="s">
        <v>455</v>
      </c>
    </row>
    <row r="263" s="2" customFormat="1" ht="16.5" customHeight="1">
      <c r="A263" s="40"/>
      <c r="B263" s="41"/>
      <c r="C263" s="257" t="s">
        <v>456</v>
      </c>
      <c r="D263" s="257" t="s">
        <v>298</v>
      </c>
      <c r="E263" s="258" t="s">
        <v>457</v>
      </c>
      <c r="F263" s="259" t="s">
        <v>458</v>
      </c>
      <c r="G263" s="260" t="s">
        <v>320</v>
      </c>
      <c r="H263" s="261">
        <v>16</v>
      </c>
      <c r="I263" s="262"/>
      <c r="J263" s="263">
        <f>ROUND(I263*H263,2)</f>
        <v>0</v>
      </c>
      <c r="K263" s="259" t="s">
        <v>180</v>
      </c>
      <c r="L263" s="264"/>
      <c r="M263" s="265" t="s">
        <v>19</v>
      </c>
      <c r="N263" s="266" t="s">
        <v>47</v>
      </c>
      <c r="O263" s="86"/>
      <c r="P263" s="216">
        <f>O263*H263</f>
        <v>0</v>
      </c>
      <c r="Q263" s="216">
        <v>0.12</v>
      </c>
      <c r="R263" s="216">
        <f>Q263*H263</f>
        <v>1.9199999999999999</v>
      </c>
      <c r="S263" s="216">
        <v>0</v>
      </c>
      <c r="T263" s="21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8" t="s">
        <v>213</v>
      </c>
      <c r="AT263" s="218" t="s">
        <v>298</v>
      </c>
      <c r="AU263" s="218" t="s">
        <v>86</v>
      </c>
      <c r="AY263" s="19" t="s">
        <v>175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84</v>
      </c>
      <c r="BK263" s="219">
        <f>ROUND(I263*H263,2)</f>
        <v>0</v>
      </c>
      <c r="BL263" s="19" t="s">
        <v>181</v>
      </c>
      <c r="BM263" s="218" t="s">
        <v>459</v>
      </c>
    </row>
    <row r="264" s="2" customFormat="1" ht="16.5" customHeight="1">
      <c r="A264" s="40"/>
      <c r="B264" s="41"/>
      <c r="C264" s="257" t="s">
        <v>460</v>
      </c>
      <c r="D264" s="257" t="s">
        <v>298</v>
      </c>
      <c r="E264" s="258" t="s">
        <v>461</v>
      </c>
      <c r="F264" s="259" t="s">
        <v>462</v>
      </c>
      <c r="G264" s="260" t="s">
        <v>320</v>
      </c>
      <c r="H264" s="261">
        <v>16</v>
      </c>
      <c r="I264" s="262"/>
      <c r="J264" s="263">
        <f>ROUND(I264*H264,2)</f>
        <v>0</v>
      </c>
      <c r="K264" s="259" t="s">
        <v>180</v>
      </c>
      <c r="L264" s="264"/>
      <c r="M264" s="265" t="s">
        <v>19</v>
      </c>
      <c r="N264" s="266" t="s">
        <v>47</v>
      </c>
      <c r="O264" s="86"/>
      <c r="P264" s="216">
        <f>O264*H264</f>
        <v>0</v>
      </c>
      <c r="Q264" s="216">
        <v>0.17000000000000001</v>
      </c>
      <c r="R264" s="216">
        <f>Q264*H264</f>
        <v>2.7200000000000002</v>
      </c>
      <c r="S264" s="216">
        <v>0</v>
      </c>
      <c r="T264" s="217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8" t="s">
        <v>213</v>
      </c>
      <c r="AT264" s="218" t="s">
        <v>298</v>
      </c>
      <c r="AU264" s="218" t="s">
        <v>86</v>
      </c>
      <c r="AY264" s="19" t="s">
        <v>175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9" t="s">
        <v>84</v>
      </c>
      <c r="BK264" s="219">
        <f>ROUND(I264*H264,2)</f>
        <v>0</v>
      </c>
      <c r="BL264" s="19" t="s">
        <v>181</v>
      </c>
      <c r="BM264" s="218" t="s">
        <v>463</v>
      </c>
    </row>
    <row r="265" s="2" customFormat="1" ht="16.5" customHeight="1">
      <c r="A265" s="40"/>
      <c r="B265" s="41"/>
      <c r="C265" s="257" t="s">
        <v>464</v>
      </c>
      <c r="D265" s="257" t="s">
        <v>298</v>
      </c>
      <c r="E265" s="258" t="s">
        <v>465</v>
      </c>
      <c r="F265" s="259" t="s">
        <v>466</v>
      </c>
      <c r="G265" s="260" t="s">
        <v>320</v>
      </c>
      <c r="H265" s="261">
        <v>16</v>
      </c>
      <c r="I265" s="262"/>
      <c r="J265" s="263">
        <f>ROUND(I265*H265,2)</f>
        <v>0</v>
      </c>
      <c r="K265" s="259" t="s">
        <v>180</v>
      </c>
      <c r="L265" s="264"/>
      <c r="M265" s="265" t="s">
        <v>19</v>
      </c>
      <c r="N265" s="266" t="s">
        <v>47</v>
      </c>
      <c r="O265" s="86"/>
      <c r="P265" s="216">
        <f>O265*H265</f>
        <v>0</v>
      </c>
      <c r="Q265" s="216">
        <v>0.17499999999999999</v>
      </c>
      <c r="R265" s="216">
        <f>Q265*H265</f>
        <v>2.7999999999999998</v>
      </c>
      <c r="S265" s="216">
        <v>0</v>
      </c>
      <c r="T265" s="21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8" t="s">
        <v>213</v>
      </c>
      <c r="AT265" s="218" t="s">
        <v>298</v>
      </c>
      <c r="AU265" s="218" t="s">
        <v>86</v>
      </c>
      <c r="AY265" s="19" t="s">
        <v>175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84</v>
      </c>
      <c r="BK265" s="219">
        <f>ROUND(I265*H265,2)</f>
        <v>0</v>
      </c>
      <c r="BL265" s="19" t="s">
        <v>181</v>
      </c>
      <c r="BM265" s="218" t="s">
        <v>467</v>
      </c>
    </row>
    <row r="266" s="2" customFormat="1" ht="16.5" customHeight="1">
      <c r="A266" s="40"/>
      <c r="B266" s="41"/>
      <c r="C266" s="257" t="s">
        <v>468</v>
      </c>
      <c r="D266" s="257" t="s">
        <v>298</v>
      </c>
      <c r="E266" s="258" t="s">
        <v>469</v>
      </c>
      <c r="F266" s="259" t="s">
        <v>470</v>
      </c>
      <c r="G266" s="260" t="s">
        <v>320</v>
      </c>
      <c r="H266" s="261">
        <v>16</v>
      </c>
      <c r="I266" s="262"/>
      <c r="J266" s="263">
        <f>ROUND(I266*H266,2)</f>
        <v>0</v>
      </c>
      <c r="K266" s="259" t="s">
        <v>180</v>
      </c>
      <c r="L266" s="264"/>
      <c r="M266" s="265" t="s">
        <v>19</v>
      </c>
      <c r="N266" s="266" t="s">
        <v>47</v>
      </c>
      <c r="O266" s="86"/>
      <c r="P266" s="216">
        <f>O266*H266</f>
        <v>0</v>
      </c>
      <c r="Q266" s="216">
        <v>0.10299999999999999</v>
      </c>
      <c r="R266" s="216">
        <f>Q266*H266</f>
        <v>1.6479999999999999</v>
      </c>
      <c r="S266" s="216">
        <v>0</v>
      </c>
      <c r="T266" s="21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213</v>
      </c>
      <c r="AT266" s="218" t="s">
        <v>298</v>
      </c>
      <c r="AU266" s="218" t="s">
        <v>86</v>
      </c>
      <c r="AY266" s="19" t="s">
        <v>175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84</v>
      </c>
      <c r="BK266" s="219">
        <f>ROUND(I266*H266,2)</f>
        <v>0</v>
      </c>
      <c r="BL266" s="19" t="s">
        <v>181</v>
      </c>
      <c r="BM266" s="218" t="s">
        <v>471</v>
      </c>
    </row>
    <row r="267" s="2" customFormat="1" ht="16.5" customHeight="1">
      <c r="A267" s="40"/>
      <c r="B267" s="41"/>
      <c r="C267" s="207" t="s">
        <v>472</v>
      </c>
      <c r="D267" s="207" t="s">
        <v>177</v>
      </c>
      <c r="E267" s="208" t="s">
        <v>473</v>
      </c>
      <c r="F267" s="209" t="s">
        <v>474</v>
      </c>
      <c r="G267" s="210" t="s">
        <v>320</v>
      </c>
      <c r="H267" s="211">
        <v>16</v>
      </c>
      <c r="I267" s="212"/>
      <c r="J267" s="213">
        <f>ROUND(I267*H267,2)</f>
        <v>0</v>
      </c>
      <c r="K267" s="209" t="s">
        <v>180</v>
      </c>
      <c r="L267" s="46"/>
      <c r="M267" s="214" t="s">
        <v>19</v>
      </c>
      <c r="N267" s="215" t="s">
        <v>47</v>
      </c>
      <c r="O267" s="86"/>
      <c r="P267" s="216">
        <f>O267*H267</f>
        <v>0</v>
      </c>
      <c r="Q267" s="216">
        <v>0</v>
      </c>
      <c r="R267" s="216">
        <f>Q267*H267</f>
        <v>0</v>
      </c>
      <c r="S267" s="216">
        <v>0.050000000000000003</v>
      </c>
      <c r="T267" s="217">
        <f>S267*H267</f>
        <v>0.80000000000000004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8" t="s">
        <v>181</v>
      </c>
      <c r="AT267" s="218" t="s">
        <v>177</v>
      </c>
      <c r="AU267" s="218" t="s">
        <v>86</v>
      </c>
      <c r="AY267" s="19" t="s">
        <v>175</v>
      </c>
      <c r="BE267" s="219">
        <f>IF(N267="základní",J267,0)</f>
        <v>0</v>
      </c>
      <c r="BF267" s="219">
        <f>IF(N267="snížená",J267,0)</f>
        <v>0</v>
      </c>
      <c r="BG267" s="219">
        <f>IF(N267="zákl. přenesená",J267,0)</f>
        <v>0</v>
      </c>
      <c r="BH267" s="219">
        <f>IF(N267="sníž. přenesená",J267,0)</f>
        <v>0</v>
      </c>
      <c r="BI267" s="219">
        <f>IF(N267="nulová",J267,0)</f>
        <v>0</v>
      </c>
      <c r="BJ267" s="19" t="s">
        <v>84</v>
      </c>
      <c r="BK267" s="219">
        <f>ROUND(I267*H267,2)</f>
        <v>0</v>
      </c>
      <c r="BL267" s="19" t="s">
        <v>181</v>
      </c>
      <c r="BM267" s="218" t="s">
        <v>475</v>
      </c>
    </row>
    <row r="268" s="13" customFormat="1">
      <c r="A268" s="13"/>
      <c r="B268" s="220"/>
      <c r="C268" s="221"/>
      <c r="D268" s="222" t="s">
        <v>183</v>
      </c>
      <c r="E268" s="223" t="s">
        <v>19</v>
      </c>
      <c r="F268" s="224" t="s">
        <v>476</v>
      </c>
      <c r="G268" s="221"/>
      <c r="H268" s="225">
        <v>16</v>
      </c>
      <c r="I268" s="226"/>
      <c r="J268" s="221"/>
      <c r="K268" s="221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183</v>
      </c>
      <c r="AU268" s="231" t="s">
        <v>86</v>
      </c>
      <c r="AV268" s="13" t="s">
        <v>86</v>
      </c>
      <c r="AW268" s="13" t="s">
        <v>37</v>
      </c>
      <c r="AX268" s="13" t="s">
        <v>84</v>
      </c>
      <c r="AY268" s="231" t="s">
        <v>175</v>
      </c>
    </row>
    <row r="269" s="2" customFormat="1" ht="16.5" customHeight="1">
      <c r="A269" s="40"/>
      <c r="B269" s="41"/>
      <c r="C269" s="207" t="s">
        <v>477</v>
      </c>
      <c r="D269" s="207" t="s">
        <v>177</v>
      </c>
      <c r="E269" s="208" t="s">
        <v>478</v>
      </c>
      <c r="F269" s="209" t="s">
        <v>479</v>
      </c>
      <c r="G269" s="210" t="s">
        <v>320</v>
      </c>
      <c r="H269" s="211">
        <v>16</v>
      </c>
      <c r="I269" s="212"/>
      <c r="J269" s="213">
        <f>ROUND(I269*H269,2)</f>
        <v>0</v>
      </c>
      <c r="K269" s="209" t="s">
        <v>180</v>
      </c>
      <c r="L269" s="46"/>
      <c r="M269" s="214" t="s">
        <v>19</v>
      </c>
      <c r="N269" s="215" t="s">
        <v>47</v>
      </c>
      <c r="O269" s="86"/>
      <c r="P269" s="216">
        <f>O269*H269</f>
        <v>0</v>
      </c>
      <c r="Q269" s="216">
        <v>0.21734000000000001</v>
      </c>
      <c r="R269" s="216">
        <f>Q269*H269</f>
        <v>3.4774400000000001</v>
      </c>
      <c r="S269" s="216">
        <v>0</v>
      </c>
      <c r="T269" s="21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8" t="s">
        <v>181</v>
      </c>
      <c r="AT269" s="218" t="s">
        <v>177</v>
      </c>
      <c r="AU269" s="218" t="s">
        <v>86</v>
      </c>
      <c r="AY269" s="19" t="s">
        <v>175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9" t="s">
        <v>84</v>
      </c>
      <c r="BK269" s="219">
        <f>ROUND(I269*H269,2)</f>
        <v>0</v>
      </c>
      <c r="BL269" s="19" t="s">
        <v>181</v>
      </c>
      <c r="BM269" s="218" t="s">
        <v>480</v>
      </c>
    </row>
    <row r="270" s="2" customFormat="1" ht="16.5" customHeight="1">
      <c r="A270" s="40"/>
      <c r="B270" s="41"/>
      <c r="C270" s="257" t="s">
        <v>481</v>
      </c>
      <c r="D270" s="257" t="s">
        <v>298</v>
      </c>
      <c r="E270" s="258" t="s">
        <v>482</v>
      </c>
      <c r="F270" s="259" t="s">
        <v>483</v>
      </c>
      <c r="G270" s="260" t="s">
        <v>320</v>
      </c>
      <c r="H270" s="261">
        <v>16</v>
      </c>
      <c r="I270" s="262"/>
      <c r="J270" s="263">
        <f>ROUND(I270*H270,2)</f>
        <v>0</v>
      </c>
      <c r="K270" s="259" t="s">
        <v>180</v>
      </c>
      <c r="L270" s="264"/>
      <c r="M270" s="265" t="s">
        <v>19</v>
      </c>
      <c r="N270" s="266" t="s">
        <v>47</v>
      </c>
      <c r="O270" s="86"/>
      <c r="P270" s="216">
        <f>O270*H270</f>
        <v>0</v>
      </c>
      <c r="Q270" s="216">
        <v>0.059999999999999998</v>
      </c>
      <c r="R270" s="216">
        <f>Q270*H270</f>
        <v>0.95999999999999996</v>
      </c>
      <c r="S270" s="216">
        <v>0</v>
      </c>
      <c r="T270" s="21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8" t="s">
        <v>213</v>
      </c>
      <c r="AT270" s="218" t="s">
        <v>298</v>
      </c>
      <c r="AU270" s="218" t="s">
        <v>86</v>
      </c>
      <c r="AY270" s="19" t="s">
        <v>175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9" t="s">
        <v>84</v>
      </c>
      <c r="BK270" s="219">
        <f>ROUND(I270*H270,2)</f>
        <v>0</v>
      </c>
      <c r="BL270" s="19" t="s">
        <v>181</v>
      </c>
      <c r="BM270" s="218" t="s">
        <v>484</v>
      </c>
    </row>
    <row r="271" s="2" customFormat="1" ht="16.5" customHeight="1">
      <c r="A271" s="40"/>
      <c r="B271" s="41"/>
      <c r="C271" s="257" t="s">
        <v>485</v>
      </c>
      <c r="D271" s="257" t="s">
        <v>298</v>
      </c>
      <c r="E271" s="258" t="s">
        <v>486</v>
      </c>
      <c r="F271" s="259" t="s">
        <v>487</v>
      </c>
      <c r="G271" s="260" t="s">
        <v>320</v>
      </c>
      <c r="H271" s="261">
        <v>16</v>
      </c>
      <c r="I271" s="262"/>
      <c r="J271" s="263">
        <f>ROUND(I271*H271,2)</f>
        <v>0</v>
      </c>
      <c r="K271" s="259" t="s">
        <v>180</v>
      </c>
      <c r="L271" s="264"/>
      <c r="M271" s="265" t="s">
        <v>19</v>
      </c>
      <c r="N271" s="266" t="s">
        <v>47</v>
      </c>
      <c r="O271" s="86"/>
      <c r="P271" s="216">
        <f>O271*H271</f>
        <v>0</v>
      </c>
      <c r="Q271" s="216">
        <v>0.0060000000000000001</v>
      </c>
      <c r="R271" s="216">
        <f>Q271*H271</f>
        <v>0.096000000000000002</v>
      </c>
      <c r="S271" s="216">
        <v>0</v>
      </c>
      <c r="T271" s="217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8" t="s">
        <v>213</v>
      </c>
      <c r="AT271" s="218" t="s">
        <v>298</v>
      </c>
      <c r="AU271" s="218" t="s">
        <v>86</v>
      </c>
      <c r="AY271" s="19" t="s">
        <v>175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84</v>
      </c>
      <c r="BK271" s="219">
        <f>ROUND(I271*H271,2)</f>
        <v>0</v>
      </c>
      <c r="BL271" s="19" t="s">
        <v>181</v>
      </c>
      <c r="BM271" s="218" t="s">
        <v>488</v>
      </c>
    </row>
    <row r="272" s="2" customFormat="1" ht="16.5" customHeight="1">
      <c r="A272" s="40"/>
      <c r="B272" s="41"/>
      <c r="C272" s="207" t="s">
        <v>489</v>
      </c>
      <c r="D272" s="207" t="s">
        <v>177</v>
      </c>
      <c r="E272" s="208" t="s">
        <v>490</v>
      </c>
      <c r="F272" s="209" t="s">
        <v>491</v>
      </c>
      <c r="G272" s="210" t="s">
        <v>320</v>
      </c>
      <c r="H272" s="211">
        <v>7</v>
      </c>
      <c r="I272" s="212"/>
      <c r="J272" s="213">
        <f>ROUND(I272*H272,2)</f>
        <v>0</v>
      </c>
      <c r="K272" s="209" t="s">
        <v>180</v>
      </c>
      <c r="L272" s="46"/>
      <c r="M272" s="214" t="s">
        <v>19</v>
      </c>
      <c r="N272" s="215" t="s">
        <v>47</v>
      </c>
      <c r="O272" s="86"/>
      <c r="P272" s="216">
        <f>O272*H272</f>
        <v>0</v>
      </c>
      <c r="Q272" s="216">
        <v>0.42368</v>
      </c>
      <c r="R272" s="216">
        <f>Q272*H272</f>
        <v>2.96576</v>
      </c>
      <c r="S272" s="216">
        <v>0</v>
      </c>
      <c r="T272" s="21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8" t="s">
        <v>181</v>
      </c>
      <c r="AT272" s="218" t="s">
        <v>177</v>
      </c>
      <c r="AU272" s="218" t="s">
        <v>86</v>
      </c>
      <c r="AY272" s="19" t="s">
        <v>175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9" t="s">
        <v>84</v>
      </c>
      <c r="BK272" s="219">
        <f>ROUND(I272*H272,2)</f>
        <v>0</v>
      </c>
      <c r="BL272" s="19" t="s">
        <v>181</v>
      </c>
      <c r="BM272" s="218" t="s">
        <v>492</v>
      </c>
    </row>
    <row r="273" s="13" customFormat="1">
      <c r="A273" s="13"/>
      <c r="B273" s="220"/>
      <c r="C273" s="221"/>
      <c r="D273" s="222" t="s">
        <v>183</v>
      </c>
      <c r="E273" s="223" t="s">
        <v>19</v>
      </c>
      <c r="F273" s="224" t="s">
        <v>493</v>
      </c>
      <c r="G273" s="221"/>
      <c r="H273" s="225">
        <v>7</v>
      </c>
      <c r="I273" s="226"/>
      <c r="J273" s="221"/>
      <c r="K273" s="221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183</v>
      </c>
      <c r="AU273" s="231" t="s">
        <v>86</v>
      </c>
      <c r="AV273" s="13" t="s">
        <v>86</v>
      </c>
      <c r="AW273" s="13" t="s">
        <v>37</v>
      </c>
      <c r="AX273" s="13" t="s">
        <v>84</v>
      </c>
      <c r="AY273" s="231" t="s">
        <v>175</v>
      </c>
    </row>
    <row r="274" s="2" customFormat="1">
      <c r="A274" s="40"/>
      <c r="B274" s="41"/>
      <c r="C274" s="207" t="s">
        <v>494</v>
      </c>
      <c r="D274" s="207" t="s">
        <v>177</v>
      </c>
      <c r="E274" s="208" t="s">
        <v>495</v>
      </c>
      <c r="F274" s="209" t="s">
        <v>496</v>
      </c>
      <c r="G274" s="210" t="s">
        <v>320</v>
      </c>
      <c r="H274" s="211">
        <v>10</v>
      </c>
      <c r="I274" s="212"/>
      <c r="J274" s="213">
        <f>ROUND(I274*H274,2)</f>
        <v>0</v>
      </c>
      <c r="K274" s="209" t="s">
        <v>180</v>
      </c>
      <c r="L274" s="46"/>
      <c r="M274" s="214" t="s">
        <v>19</v>
      </c>
      <c r="N274" s="215" t="s">
        <v>47</v>
      </c>
      <c r="O274" s="86"/>
      <c r="P274" s="216">
        <f>O274*H274</f>
        <v>0</v>
      </c>
      <c r="Q274" s="216">
        <v>0.31108000000000002</v>
      </c>
      <c r="R274" s="216">
        <f>Q274*H274</f>
        <v>3.1108000000000002</v>
      </c>
      <c r="S274" s="216">
        <v>0</v>
      </c>
      <c r="T274" s="21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8" t="s">
        <v>181</v>
      </c>
      <c r="AT274" s="218" t="s">
        <v>177</v>
      </c>
      <c r="AU274" s="218" t="s">
        <v>86</v>
      </c>
      <c r="AY274" s="19" t="s">
        <v>175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9" t="s">
        <v>84</v>
      </c>
      <c r="BK274" s="219">
        <f>ROUND(I274*H274,2)</f>
        <v>0</v>
      </c>
      <c r="BL274" s="19" t="s">
        <v>181</v>
      </c>
      <c r="BM274" s="218" t="s">
        <v>497</v>
      </c>
    </row>
    <row r="275" s="13" customFormat="1">
      <c r="A275" s="13"/>
      <c r="B275" s="220"/>
      <c r="C275" s="221"/>
      <c r="D275" s="222" t="s">
        <v>183</v>
      </c>
      <c r="E275" s="223" t="s">
        <v>19</v>
      </c>
      <c r="F275" s="224" t="s">
        <v>498</v>
      </c>
      <c r="G275" s="221"/>
      <c r="H275" s="225">
        <v>10</v>
      </c>
      <c r="I275" s="226"/>
      <c r="J275" s="221"/>
      <c r="K275" s="221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183</v>
      </c>
      <c r="AU275" s="231" t="s">
        <v>86</v>
      </c>
      <c r="AV275" s="13" t="s">
        <v>86</v>
      </c>
      <c r="AW275" s="13" t="s">
        <v>37</v>
      </c>
      <c r="AX275" s="13" t="s">
        <v>84</v>
      </c>
      <c r="AY275" s="231" t="s">
        <v>175</v>
      </c>
    </row>
    <row r="276" s="12" customFormat="1" ht="22.8" customHeight="1">
      <c r="A276" s="12"/>
      <c r="B276" s="191"/>
      <c r="C276" s="192"/>
      <c r="D276" s="193" t="s">
        <v>75</v>
      </c>
      <c r="E276" s="205" t="s">
        <v>223</v>
      </c>
      <c r="F276" s="205" t="s">
        <v>499</v>
      </c>
      <c r="G276" s="192"/>
      <c r="H276" s="192"/>
      <c r="I276" s="195"/>
      <c r="J276" s="206">
        <f>BK276</f>
        <v>0</v>
      </c>
      <c r="K276" s="192"/>
      <c r="L276" s="197"/>
      <c r="M276" s="198"/>
      <c r="N276" s="199"/>
      <c r="O276" s="199"/>
      <c r="P276" s="200">
        <f>SUM(P277:P382)</f>
        <v>0</v>
      </c>
      <c r="Q276" s="199"/>
      <c r="R276" s="200">
        <f>SUM(R277:R382)</f>
        <v>604.9167349999999</v>
      </c>
      <c r="S276" s="199"/>
      <c r="T276" s="201">
        <f>SUM(T277:T382)</f>
        <v>498.31119999999999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2" t="s">
        <v>84</v>
      </c>
      <c r="AT276" s="203" t="s">
        <v>75</v>
      </c>
      <c r="AU276" s="203" t="s">
        <v>84</v>
      </c>
      <c r="AY276" s="202" t="s">
        <v>175</v>
      </c>
      <c r="BK276" s="204">
        <f>SUM(BK277:BK382)</f>
        <v>0</v>
      </c>
    </row>
    <row r="277" s="2" customFormat="1">
      <c r="A277" s="40"/>
      <c r="B277" s="41"/>
      <c r="C277" s="207" t="s">
        <v>500</v>
      </c>
      <c r="D277" s="207" t="s">
        <v>177</v>
      </c>
      <c r="E277" s="208" t="s">
        <v>501</v>
      </c>
      <c r="F277" s="209" t="s">
        <v>502</v>
      </c>
      <c r="G277" s="210" t="s">
        <v>123</v>
      </c>
      <c r="H277" s="211">
        <v>496</v>
      </c>
      <c r="I277" s="212"/>
      <c r="J277" s="213">
        <f>ROUND(I277*H277,2)</f>
        <v>0</v>
      </c>
      <c r="K277" s="209" t="s">
        <v>180</v>
      </c>
      <c r="L277" s="46"/>
      <c r="M277" s="214" t="s">
        <v>19</v>
      </c>
      <c r="N277" s="215" t="s">
        <v>47</v>
      </c>
      <c r="O277" s="86"/>
      <c r="P277" s="216">
        <f>O277*H277</f>
        <v>0</v>
      </c>
      <c r="Q277" s="216">
        <v>0.071069999999999994</v>
      </c>
      <c r="R277" s="216">
        <f>Q277*H277</f>
        <v>35.250719999999994</v>
      </c>
      <c r="S277" s="216">
        <v>0</v>
      </c>
      <c r="T277" s="21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8" t="s">
        <v>181</v>
      </c>
      <c r="AT277" s="218" t="s">
        <v>177</v>
      </c>
      <c r="AU277" s="218" t="s">
        <v>86</v>
      </c>
      <c r="AY277" s="19" t="s">
        <v>175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9" t="s">
        <v>84</v>
      </c>
      <c r="BK277" s="219">
        <f>ROUND(I277*H277,2)</f>
        <v>0</v>
      </c>
      <c r="BL277" s="19" t="s">
        <v>181</v>
      </c>
      <c r="BM277" s="218" t="s">
        <v>503</v>
      </c>
    </row>
    <row r="278" s="13" customFormat="1">
      <c r="A278" s="13"/>
      <c r="B278" s="220"/>
      <c r="C278" s="221"/>
      <c r="D278" s="222" t="s">
        <v>183</v>
      </c>
      <c r="E278" s="223" t="s">
        <v>19</v>
      </c>
      <c r="F278" s="224" t="s">
        <v>504</v>
      </c>
      <c r="G278" s="221"/>
      <c r="H278" s="225">
        <v>253</v>
      </c>
      <c r="I278" s="226"/>
      <c r="J278" s="221"/>
      <c r="K278" s="221"/>
      <c r="L278" s="227"/>
      <c r="M278" s="228"/>
      <c r="N278" s="229"/>
      <c r="O278" s="229"/>
      <c r="P278" s="229"/>
      <c r="Q278" s="229"/>
      <c r="R278" s="229"/>
      <c r="S278" s="229"/>
      <c r="T278" s="23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1" t="s">
        <v>183</v>
      </c>
      <c r="AU278" s="231" t="s">
        <v>86</v>
      </c>
      <c r="AV278" s="13" t="s">
        <v>86</v>
      </c>
      <c r="AW278" s="13" t="s">
        <v>37</v>
      </c>
      <c r="AX278" s="13" t="s">
        <v>76</v>
      </c>
      <c r="AY278" s="231" t="s">
        <v>175</v>
      </c>
    </row>
    <row r="279" s="13" customFormat="1">
      <c r="A279" s="13"/>
      <c r="B279" s="220"/>
      <c r="C279" s="221"/>
      <c r="D279" s="222" t="s">
        <v>183</v>
      </c>
      <c r="E279" s="223" t="s">
        <v>19</v>
      </c>
      <c r="F279" s="224" t="s">
        <v>505</v>
      </c>
      <c r="G279" s="221"/>
      <c r="H279" s="225">
        <v>243</v>
      </c>
      <c r="I279" s="226"/>
      <c r="J279" s="221"/>
      <c r="K279" s="221"/>
      <c r="L279" s="227"/>
      <c r="M279" s="228"/>
      <c r="N279" s="229"/>
      <c r="O279" s="229"/>
      <c r="P279" s="229"/>
      <c r="Q279" s="229"/>
      <c r="R279" s="229"/>
      <c r="S279" s="229"/>
      <c r="T279" s="23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1" t="s">
        <v>183</v>
      </c>
      <c r="AU279" s="231" t="s">
        <v>86</v>
      </c>
      <c r="AV279" s="13" t="s">
        <v>86</v>
      </c>
      <c r="AW279" s="13" t="s">
        <v>37</v>
      </c>
      <c r="AX279" s="13" t="s">
        <v>76</v>
      </c>
      <c r="AY279" s="231" t="s">
        <v>175</v>
      </c>
    </row>
    <row r="280" s="14" customFormat="1">
      <c r="A280" s="14"/>
      <c r="B280" s="232"/>
      <c r="C280" s="233"/>
      <c r="D280" s="222" t="s">
        <v>183</v>
      </c>
      <c r="E280" s="234" t="s">
        <v>19</v>
      </c>
      <c r="F280" s="235" t="s">
        <v>204</v>
      </c>
      <c r="G280" s="233"/>
      <c r="H280" s="236">
        <v>496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2" t="s">
        <v>183</v>
      </c>
      <c r="AU280" s="242" t="s">
        <v>86</v>
      </c>
      <c r="AV280" s="14" t="s">
        <v>181</v>
      </c>
      <c r="AW280" s="14" t="s">
        <v>37</v>
      </c>
      <c r="AX280" s="14" t="s">
        <v>84</v>
      </c>
      <c r="AY280" s="242" t="s">
        <v>175</v>
      </c>
    </row>
    <row r="281" s="2" customFormat="1" ht="16.5" customHeight="1">
      <c r="A281" s="40"/>
      <c r="B281" s="41"/>
      <c r="C281" s="207" t="s">
        <v>506</v>
      </c>
      <c r="D281" s="207" t="s">
        <v>177</v>
      </c>
      <c r="E281" s="208" t="s">
        <v>507</v>
      </c>
      <c r="F281" s="209" t="s">
        <v>508</v>
      </c>
      <c r="G281" s="210" t="s">
        <v>320</v>
      </c>
      <c r="H281" s="211">
        <v>4</v>
      </c>
      <c r="I281" s="212"/>
      <c r="J281" s="213">
        <f>ROUND(I281*H281,2)</f>
        <v>0</v>
      </c>
      <c r="K281" s="209" t="s">
        <v>180</v>
      </c>
      <c r="L281" s="46"/>
      <c r="M281" s="214" t="s">
        <v>19</v>
      </c>
      <c r="N281" s="215" t="s">
        <v>47</v>
      </c>
      <c r="O281" s="86"/>
      <c r="P281" s="216">
        <f>O281*H281</f>
        <v>0</v>
      </c>
      <c r="Q281" s="216">
        <v>0.044069999999999998</v>
      </c>
      <c r="R281" s="216">
        <f>Q281*H281</f>
        <v>0.17627999999999999</v>
      </c>
      <c r="S281" s="216">
        <v>0</v>
      </c>
      <c r="T281" s="21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8" t="s">
        <v>181</v>
      </c>
      <c r="AT281" s="218" t="s">
        <v>177</v>
      </c>
      <c r="AU281" s="218" t="s">
        <v>86</v>
      </c>
      <c r="AY281" s="19" t="s">
        <v>175</v>
      </c>
      <c r="BE281" s="219">
        <f>IF(N281="základní",J281,0)</f>
        <v>0</v>
      </c>
      <c r="BF281" s="219">
        <f>IF(N281="snížená",J281,0)</f>
        <v>0</v>
      </c>
      <c r="BG281" s="219">
        <f>IF(N281="zákl. přenesená",J281,0)</f>
        <v>0</v>
      </c>
      <c r="BH281" s="219">
        <f>IF(N281="sníž. přenesená",J281,0)</f>
        <v>0</v>
      </c>
      <c r="BI281" s="219">
        <f>IF(N281="nulová",J281,0)</f>
        <v>0</v>
      </c>
      <c r="BJ281" s="19" t="s">
        <v>84</v>
      </c>
      <c r="BK281" s="219">
        <f>ROUND(I281*H281,2)</f>
        <v>0</v>
      </c>
      <c r="BL281" s="19" t="s">
        <v>181</v>
      </c>
      <c r="BM281" s="218" t="s">
        <v>509</v>
      </c>
    </row>
    <row r="282" s="13" customFormat="1">
      <c r="A282" s="13"/>
      <c r="B282" s="220"/>
      <c r="C282" s="221"/>
      <c r="D282" s="222" t="s">
        <v>183</v>
      </c>
      <c r="E282" s="223" t="s">
        <v>19</v>
      </c>
      <c r="F282" s="224" t="s">
        <v>447</v>
      </c>
      <c r="G282" s="221"/>
      <c r="H282" s="225">
        <v>2</v>
      </c>
      <c r="I282" s="226"/>
      <c r="J282" s="221"/>
      <c r="K282" s="221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183</v>
      </c>
      <c r="AU282" s="231" t="s">
        <v>86</v>
      </c>
      <c r="AV282" s="13" t="s">
        <v>86</v>
      </c>
      <c r="AW282" s="13" t="s">
        <v>37</v>
      </c>
      <c r="AX282" s="13" t="s">
        <v>76</v>
      </c>
      <c r="AY282" s="231" t="s">
        <v>175</v>
      </c>
    </row>
    <row r="283" s="13" customFormat="1">
      <c r="A283" s="13"/>
      <c r="B283" s="220"/>
      <c r="C283" s="221"/>
      <c r="D283" s="222" t="s">
        <v>183</v>
      </c>
      <c r="E283" s="223" t="s">
        <v>19</v>
      </c>
      <c r="F283" s="224" t="s">
        <v>510</v>
      </c>
      <c r="G283" s="221"/>
      <c r="H283" s="225">
        <v>2</v>
      </c>
      <c r="I283" s="226"/>
      <c r="J283" s="221"/>
      <c r="K283" s="221"/>
      <c r="L283" s="227"/>
      <c r="M283" s="228"/>
      <c r="N283" s="229"/>
      <c r="O283" s="229"/>
      <c r="P283" s="229"/>
      <c r="Q283" s="229"/>
      <c r="R283" s="229"/>
      <c r="S283" s="229"/>
      <c r="T283" s="23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1" t="s">
        <v>183</v>
      </c>
      <c r="AU283" s="231" t="s">
        <v>86</v>
      </c>
      <c r="AV283" s="13" t="s">
        <v>86</v>
      </c>
      <c r="AW283" s="13" t="s">
        <v>37</v>
      </c>
      <c r="AX283" s="13" t="s">
        <v>76</v>
      </c>
      <c r="AY283" s="231" t="s">
        <v>175</v>
      </c>
    </row>
    <row r="284" s="14" customFormat="1">
      <c r="A284" s="14"/>
      <c r="B284" s="232"/>
      <c r="C284" s="233"/>
      <c r="D284" s="222" t="s">
        <v>183</v>
      </c>
      <c r="E284" s="234" t="s">
        <v>19</v>
      </c>
      <c r="F284" s="235" t="s">
        <v>204</v>
      </c>
      <c r="G284" s="233"/>
      <c r="H284" s="236">
        <v>4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2" t="s">
        <v>183</v>
      </c>
      <c r="AU284" s="242" t="s">
        <v>86</v>
      </c>
      <c r="AV284" s="14" t="s">
        <v>181</v>
      </c>
      <c r="AW284" s="14" t="s">
        <v>37</v>
      </c>
      <c r="AX284" s="14" t="s">
        <v>84</v>
      </c>
      <c r="AY284" s="242" t="s">
        <v>175</v>
      </c>
    </row>
    <row r="285" s="2" customFormat="1" ht="21.75" customHeight="1">
      <c r="A285" s="40"/>
      <c r="B285" s="41"/>
      <c r="C285" s="207" t="s">
        <v>511</v>
      </c>
      <c r="D285" s="207" t="s">
        <v>177</v>
      </c>
      <c r="E285" s="208" t="s">
        <v>512</v>
      </c>
      <c r="F285" s="209" t="s">
        <v>513</v>
      </c>
      <c r="G285" s="210" t="s">
        <v>320</v>
      </c>
      <c r="H285" s="211">
        <v>4</v>
      </c>
      <c r="I285" s="212"/>
      <c r="J285" s="213">
        <f>ROUND(I285*H285,2)</f>
        <v>0</v>
      </c>
      <c r="K285" s="209" t="s">
        <v>180</v>
      </c>
      <c r="L285" s="46"/>
      <c r="M285" s="214" t="s">
        <v>19</v>
      </c>
      <c r="N285" s="215" t="s">
        <v>47</v>
      </c>
      <c r="O285" s="86"/>
      <c r="P285" s="216">
        <f>O285*H285</f>
        <v>0</v>
      </c>
      <c r="Q285" s="216">
        <v>0.048500000000000001</v>
      </c>
      <c r="R285" s="216">
        <f>Q285*H285</f>
        <v>0.19400000000000001</v>
      </c>
      <c r="S285" s="216">
        <v>0</v>
      </c>
      <c r="T285" s="21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8" t="s">
        <v>181</v>
      </c>
      <c r="AT285" s="218" t="s">
        <v>177</v>
      </c>
      <c r="AU285" s="218" t="s">
        <v>86</v>
      </c>
      <c r="AY285" s="19" t="s">
        <v>175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84</v>
      </c>
      <c r="BK285" s="219">
        <f>ROUND(I285*H285,2)</f>
        <v>0</v>
      </c>
      <c r="BL285" s="19" t="s">
        <v>181</v>
      </c>
      <c r="BM285" s="218" t="s">
        <v>514</v>
      </c>
    </row>
    <row r="286" s="13" customFormat="1">
      <c r="A286" s="13"/>
      <c r="B286" s="220"/>
      <c r="C286" s="221"/>
      <c r="D286" s="222" t="s">
        <v>183</v>
      </c>
      <c r="E286" s="223" t="s">
        <v>19</v>
      </c>
      <c r="F286" s="224" t="s">
        <v>515</v>
      </c>
      <c r="G286" s="221"/>
      <c r="H286" s="225">
        <v>4</v>
      </c>
      <c r="I286" s="226"/>
      <c r="J286" s="221"/>
      <c r="K286" s="221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183</v>
      </c>
      <c r="AU286" s="231" t="s">
        <v>86</v>
      </c>
      <c r="AV286" s="13" t="s">
        <v>86</v>
      </c>
      <c r="AW286" s="13" t="s">
        <v>37</v>
      </c>
      <c r="AX286" s="13" t="s">
        <v>84</v>
      </c>
      <c r="AY286" s="231" t="s">
        <v>175</v>
      </c>
    </row>
    <row r="287" s="2" customFormat="1" ht="16.5" customHeight="1">
      <c r="A287" s="40"/>
      <c r="B287" s="41"/>
      <c r="C287" s="207" t="s">
        <v>516</v>
      </c>
      <c r="D287" s="207" t="s">
        <v>177</v>
      </c>
      <c r="E287" s="208" t="s">
        <v>517</v>
      </c>
      <c r="F287" s="209" t="s">
        <v>518</v>
      </c>
      <c r="G287" s="210" t="s">
        <v>320</v>
      </c>
      <c r="H287" s="211">
        <v>4</v>
      </c>
      <c r="I287" s="212"/>
      <c r="J287" s="213">
        <f>ROUND(I287*H287,2)</f>
        <v>0</v>
      </c>
      <c r="K287" s="209" t="s">
        <v>180</v>
      </c>
      <c r="L287" s="46"/>
      <c r="M287" s="214" t="s">
        <v>19</v>
      </c>
      <c r="N287" s="215" t="s">
        <v>47</v>
      </c>
      <c r="O287" s="86"/>
      <c r="P287" s="216">
        <f>O287*H287</f>
        <v>0</v>
      </c>
      <c r="Q287" s="216">
        <v>0.012</v>
      </c>
      <c r="R287" s="216">
        <f>Q287*H287</f>
        <v>0.048000000000000001</v>
      </c>
      <c r="S287" s="216">
        <v>0</v>
      </c>
      <c r="T287" s="21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8" t="s">
        <v>181</v>
      </c>
      <c r="AT287" s="218" t="s">
        <v>177</v>
      </c>
      <c r="AU287" s="218" t="s">
        <v>86</v>
      </c>
      <c r="AY287" s="19" t="s">
        <v>175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9" t="s">
        <v>84</v>
      </c>
      <c r="BK287" s="219">
        <f>ROUND(I287*H287,2)</f>
        <v>0</v>
      </c>
      <c r="BL287" s="19" t="s">
        <v>181</v>
      </c>
      <c r="BM287" s="218" t="s">
        <v>519</v>
      </c>
    </row>
    <row r="288" s="13" customFormat="1">
      <c r="A288" s="13"/>
      <c r="B288" s="220"/>
      <c r="C288" s="221"/>
      <c r="D288" s="222" t="s">
        <v>183</v>
      </c>
      <c r="E288" s="223" t="s">
        <v>19</v>
      </c>
      <c r="F288" s="224" t="s">
        <v>515</v>
      </c>
      <c r="G288" s="221"/>
      <c r="H288" s="225">
        <v>4</v>
      </c>
      <c r="I288" s="226"/>
      <c r="J288" s="221"/>
      <c r="K288" s="221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183</v>
      </c>
      <c r="AU288" s="231" t="s">
        <v>86</v>
      </c>
      <c r="AV288" s="13" t="s">
        <v>86</v>
      </c>
      <c r="AW288" s="13" t="s">
        <v>37</v>
      </c>
      <c r="AX288" s="13" t="s">
        <v>84</v>
      </c>
      <c r="AY288" s="231" t="s">
        <v>175</v>
      </c>
    </row>
    <row r="289" s="2" customFormat="1">
      <c r="A289" s="40"/>
      <c r="B289" s="41"/>
      <c r="C289" s="207" t="s">
        <v>520</v>
      </c>
      <c r="D289" s="207" t="s">
        <v>177</v>
      </c>
      <c r="E289" s="208" t="s">
        <v>521</v>
      </c>
      <c r="F289" s="209" t="s">
        <v>522</v>
      </c>
      <c r="G289" s="210" t="s">
        <v>123</v>
      </c>
      <c r="H289" s="211">
        <v>525.39999999999998</v>
      </c>
      <c r="I289" s="212"/>
      <c r="J289" s="213">
        <f>ROUND(I289*H289,2)</f>
        <v>0</v>
      </c>
      <c r="K289" s="209" t="s">
        <v>180</v>
      </c>
      <c r="L289" s="46"/>
      <c r="M289" s="214" t="s">
        <v>19</v>
      </c>
      <c r="N289" s="215" t="s">
        <v>47</v>
      </c>
      <c r="O289" s="86"/>
      <c r="P289" s="216">
        <f>O289*H289</f>
        <v>0</v>
      </c>
      <c r="Q289" s="216">
        <v>0</v>
      </c>
      <c r="R289" s="216">
        <f>Q289*H289</f>
        <v>0</v>
      </c>
      <c r="S289" s="216">
        <v>0.26300000000000001</v>
      </c>
      <c r="T289" s="217">
        <f>S289*H289</f>
        <v>138.18020000000001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8" t="s">
        <v>181</v>
      </c>
      <c r="AT289" s="218" t="s">
        <v>177</v>
      </c>
      <c r="AU289" s="218" t="s">
        <v>86</v>
      </c>
      <c r="AY289" s="19" t="s">
        <v>175</v>
      </c>
      <c r="BE289" s="219">
        <f>IF(N289="základní",J289,0)</f>
        <v>0</v>
      </c>
      <c r="BF289" s="219">
        <f>IF(N289="snížená",J289,0)</f>
        <v>0</v>
      </c>
      <c r="BG289" s="219">
        <f>IF(N289="zákl. přenesená",J289,0)</f>
        <v>0</v>
      </c>
      <c r="BH289" s="219">
        <f>IF(N289="sníž. přenesená",J289,0)</f>
        <v>0</v>
      </c>
      <c r="BI289" s="219">
        <f>IF(N289="nulová",J289,0)</f>
        <v>0</v>
      </c>
      <c r="BJ289" s="19" t="s">
        <v>84</v>
      </c>
      <c r="BK289" s="219">
        <f>ROUND(I289*H289,2)</f>
        <v>0</v>
      </c>
      <c r="BL289" s="19" t="s">
        <v>181</v>
      </c>
      <c r="BM289" s="218" t="s">
        <v>523</v>
      </c>
    </row>
    <row r="290" s="2" customFormat="1">
      <c r="A290" s="40"/>
      <c r="B290" s="41"/>
      <c r="C290" s="42"/>
      <c r="D290" s="222" t="s">
        <v>217</v>
      </c>
      <c r="E290" s="42"/>
      <c r="F290" s="243" t="s">
        <v>524</v>
      </c>
      <c r="G290" s="42"/>
      <c r="H290" s="42"/>
      <c r="I290" s="244"/>
      <c r="J290" s="42"/>
      <c r="K290" s="42"/>
      <c r="L290" s="46"/>
      <c r="M290" s="245"/>
      <c r="N290" s="246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217</v>
      </c>
      <c r="AU290" s="19" t="s">
        <v>86</v>
      </c>
    </row>
    <row r="291" s="13" customFormat="1">
      <c r="A291" s="13"/>
      <c r="B291" s="220"/>
      <c r="C291" s="221"/>
      <c r="D291" s="222" t="s">
        <v>183</v>
      </c>
      <c r="E291" s="223" t="s">
        <v>19</v>
      </c>
      <c r="F291" s="224" t="s">
        <v>252</v>
      </c>
      <c r="G291" s="221"/>
      <c r="H291" s="225">
        <v>245.40000000000001</v>
      </c>
      <c r="I291" s="226"/>
      <c r="J291" s="221"/>
      <c r="K291" s="221"/>
      <c r="L291" s="227"/>
      <c r="M291" s="228"/>
      <c r="N291" s="229"/>
      <c r="O291" s="229"/>
      <c r="P291" s="229"/>
      <c r="Q291" s="229"/>
      <c r="R291" s="229"/>
      <c r="S291" s="229"/>
      <c r="T291" s="23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1" t="s">
        <v>183</v>
      </c>
      <c r="AU291" s="231" t="s">
        <v>86</v>
      </c>
      <c r="AV291" s="13" t="s">
        <v>86</v>
      </c>
      <c r="AW291" s="13" t="s">
        <v>37</v>
      </c>
      <c r="AX291" s="13" t="s">
        <v>76</v>
      </c>
      <c r="AY291" s="231" t="s">
        <v>175</v>
      </c>
    </row>
    <row r="292" s="13" customFormat="1">
      <c r="A292" s="13"/>
      <c r="B292" s="220"/>
      <c r="C292" s="221"/>
      <c r="D292" s="222" t="s">
        <v>183</v>
      </c>
      <c r="E292" s="223" t="s">
        <v>19</v>
      </c>
      <c r="F292" s="224" t="s">
        <v>253</v>
      </c>
      <c r="G292" s="221"/>
      <c r="H292" s="225">
        <v>280</v>
      </c>
      <c r="I292" s="226"/>
      <c r="J292" s="221"/>
      <c r="K292" s="221"/>
      <c r="L292" s="227"/>
      <c r="M292" s="228"/>
      <c r="N292" s="229"/>
      <c r="O292" s="229"/>
      <c r="P292" s="229"/>
      <c r="Q292" s="229"/>
      <c r="R292" s="229"/>
      <c r="S292" s="229"/>
      <c r="T292" s="23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1" t="s">
        <v>183</v>
      </c>
      <c r="AU292" s="231" t="s">
        <v>86</v>
      </c>
      <c r="AV292" s="13" t="s">
        <v>86</v>
      </c>
      <c r="AW292" s="13" t="s">
        <v>37</v>
      </c>
      <c r="AX292" s="13" t="s">
        <v>76</v>
      </c>
      <c r="AY292" s="231" t="s">
        <v>175</v>
      </c>
    </row>
    <row r="293" s="14" customFormat="1">
      <c r="A293" s="14"/>
      <c r="B293" s="232"/>
      <c r="C293" s="233"/>
      <c r="D293" s="222" t="s">
        <v>183</v>
      </c>
      <c r="E293" s="234" t="s">
        <v>19</v>
      </c>
      <c r="F293" s="235" t="s">
        <v>204</v>
      </c>
      <c r="G293" s="233"/>
      <c r="H293" s="236">
        <v>525.39999999999998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2" t="s">
        <v>183</v>
      </c>
      <c r="AU293" s="242" t="s">
        <v>86</v>
      </c>
      <c r="AV293" s="14" t="s">
        <v>181</v>
      </c>
      <c r="AW293" s="14" t="s">
        <v>37</v>
      </c>
      <c r="AX293" s="14" t="s">
        <v>84</v>
      </c>
      <c r="AY293" s="242" t="s">
        <v>175</v>
      </c>
    </row>
    <row r="294" s="2" customFormat="1" ht="16.5" customHeight="1">
      <c r="A294" s="40"/>
      <c r="B294" s="41"/>
      <c r="C294" s="207" t="s">
        <v>525</v>
      </c>
      <c r="D294" s="207" t="s">
        <v>177</v>
      </c>
      <c r="E294" s="208" t="s">
        <v>526</v>
      </c>
      <c r="F294" s="209" t="s">
        <v>527</v>
      </c>
      <c r="G294" s="210" t="s">
        <v>123</v>
      </c>
      <c r="H294" s="211">
        <v>527.20000000000005</v>
      </c>
      <c r="I294" s="212"/>
      <c r="J294" s="213">
        <f>ROUND(I294*H294,2)</f>
        <v>0</v>
      </c>
      <c r="K294" s="209" t="s">
        <v>180</v>
      </c>
      <c r="L294" s="46"/>
      <c r="M294" s="214" t="s">
        <v>19</v>
      </c>
      <c r="N294" s="215" t="s">
        <v>47</v>
      </c>
      <c r="O294" s="86"/>
      <c r="P294" s="216">
        <f>O294*H294</f>
        <v>0</v>
      </c>
      <c r="Q294" s="216">
        <v>8.0000000000000007E-05</v>
      </c>
      <c r="R294" s="216">
        <f>Q294*H294</f>
        <v>0.042176000000000005</v>
      </c>
      <c r="S294" s="216">
        <v>0</v>
      </c>
      <c r="T294" s="21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8" t="s">
        <v>181</v>
      </c>
      <c r="AT294" s="218" t="s">
        <v>177</v>
      </c>
      <c r="AU294" s="218" t="s">
        <v>86</v>
      </c>
      <c r="AY294" s="19" t="s">
        <v>175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9" t="s">
        <v>84</v>
      </c>
      <c r="BK294" s="219">
        <f>ROUND(I294*H294,2)</f>
        <v>0</v>
      </c>
      <c r="BL294" s="19" t="s">
        <v>181</v>
      </c>
      <c r="BM294" s="218" t="s">
        <v>528</v>
      </c>
    </row>
    <row r="295" s="15" customFormat="1">
      <c r="A295" s="15"/>
      <c r="B295" s="247"/>
      <c r="C295" s="248"/>
      <c r="D295" s="222" t="s">
        <v>183</v>
      </c>
      <c r="E295" s="249" t="s">
        <v>19</v>
      </c>
      <c r="F295" s="250" t="s">
        <v>529</v>
      </c>
      <c r="G295" s="248"/>
      <c r="H295" s="249" t="s">
        <v>19</v>
      </c>
      <c r="I295" s="251"/>
      <c r="J295" s="248"/>
      <c r="K295" s="248"/>
      <c r="L295" s="252"/>
      <c r="M295" s="253"/>
      <c r="N295" s="254"/>
      <c r="O295" s="254"/>
      <c r="P295" s="254"/>
      <c r="Q295" s="254"/>
      <c r="R295" s="254"/>
      <c r="S295" s="254"/>
      <c r="T295" s="25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6" t="s">
        <v>183</v>
      </c>
      <c r="AU295" s="256" t="s">
        <v>86</v>
      </c>
      <c r="AV295" s="15" t="s">
        <v>84</v>
      </c>
      <c r="AW295" s="15" t="s">
        <v>37</v>
      </c>
      <c r="AX295" s="15" t="s">
        <v>76</v>
      </c>
      <c r="AY295" s="256" t="s">
        <v>175</v>
      </c>
    </row>
    <row r="296" s="13" customFormat="1">
      <c r="A296" s="13"/>
      <c r="B296" s="220"/>
      <c r="C296" s="221"/>
      <c r="D296" s="222" t="s">
        <v>183</v>
      </c>
      <c r="E296" s="223" t="s">
        <v>19</v>
      </c>
      <c r="F296" s="224" t="s">
        <v>530</v>
      </c>
      <c r="G296" s="221"/>
      <c r="H296" s="225">
        <v>245</v>
      </c>
      <c r="I296" s="226"/>
      <c r="J296" s="221"/>
      <c r="K296" s="221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183</v>
      </c>
      <c r="AU296" s="231" t="s">
        <v>86</v>
      </c>
      <c r="AV296" s="13" t="s">
        <v>86</v>
      </c>
      <c r="AW296" s="13" t="s">
        <v>37</v>
      </c>
      <c r="AX296" s="13" t="s">
        <v>76</v>
      </c>
      <c r="AY296" s="231" t="s">
        <v>175</v>
      </c>
    </row>
    <row r="297" s="13" customFormat="1">
      <c r="A297" s="13"/>
      <c r="B297" s="220"/>
      <c r="C297" s="221"/>
      <c r="D297" s="222" t="s">
        <v>183</v>
      </c>
      <c r="E297" s="223" t="s">
        <v>19</v>
      </c>
      <c r="F297" s="224" t="s">
        <v>531</v>
      </c>
      <c r="G297" s="221"/>
      <c r="H297" s="225">
        <v>280</v>
      </c>
      <c r="I297" s="226"/>
      <c r="J297" s="221"/>
      <c r="K297" s="221"/>
      <c r="L297" s="227"/>
      <c r="M297" s="228"/>
      <c r="N297" s="229"/>
      <c r="O297" s="229"/>
      <c r="P297" s="229"/>
      <c r="Q297" s="229"/>
      <c r="R297" s="229"/>
      <c r="S297" s="229"/>
      <c r="T297" s="23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1" t="s">
        <v>183</v>
      </c>
      <c r="AU297" s="231" t="s">
        <v>86</v>
      </c>
      <c r="AV297" s="13" t="s">
        <v>86</v>
      </c>
      <c r="AW297" s="13" t="s">
        <v>37</v>
      </c>
      <c r="AX297" s="13" t="s">
        <v>76</v>
      </c>
      <c r="AY297" s="231" t="s">
        <v>175</v>
      </c>
    </row>
    <row r="298" s="13" customFormat="1">
      <c r="A298" s="13"/>
      <c r="B298" s="220"/>
      <c r="C298" s="221"/>
      <c r="D298" s="222" t="s">
        <v>183</v>
      </c>
      <c r="E298" s="223" t="s">
        <v>19</v>
      </c>
      <c r="F298" s="224" t="s">
        <v>532</v>
      </c>
      <c r="G298" s="221"/>
      <c r="H298" s="225">
        <v>2.2000000000000002</v>
      </c>
      <c r="I298" s="226"/>
      <c r="J298" s="221"/>
      <c r="K298" s="221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183</v>
      </c>
      <c r="AU298" s="231" t="s">
        <v>86</v>
      </c>
      <c r="AV298" s="13" t="s">
        <v>86</v>
      </c>
      <c r="AW298" s="13" t="s">
        <v>37</v>
      </c>
      <c r="AX298" s="13" t="s">
        <v>76</v>
      </c>
      <c r="AY298" s="231" t="s">
        <v>175</v>
      </c>
    </row>
    <row r="299" s="14" customFormat="1">
      <c r="A299" s="14"/>
      <c r="B299" s="232"/>
      <c r="C299" s="233"/>
      <c r="D299" s="222" t="s">
        <v>183</v>
      </c>
      <c r="E299" s="234" t="s">
        <v>19</v>
      </c>
      <c r="F299" s="235" t="s">
        <v>204</v>
      </c>
      <c r="G299" s="233"/>
      <c r="H299" s="236">
        <v>527.20000000000005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183</v>
      </c>
      <c r="AU299" s="242" t="s">
        <v>86</v>
      </c>
      <c r="AV299" s="14" t="s">
        <v>181</v>
      </c>
      <c r="AW299" s="14" t="s">
        <v>37</v>
      </c>
      <c r="AX299" s="14" t="s">
        <v>84</v>
      </c>
      <c r="AY299" s="242" t="s">
        <v>175</v>
      </c>
    </row>
    <row r="300" s="2" customFormat="1" ht="16.5" customHeight="1">
      <c r="A300" s="40"/>
      <c r="B300" s="41"/>
      <c r="C300" s="207" t="s">
        <v>533</v>
      </c>
      <c r="D300" s="207" t="s">
        <v>177</v>
      </c>
      <c r="E300" s="208" t="s">
        <v>534</v>
      </c>
      <c r="F300" s="209" t="s">
        <v>535</v>
      </c>
      <c r="G300" s="210" t="s">
        <v>123</v>
      </c>
      <c r="H300" s="211">
        <v>580</v>
      </c>
      <c r="I300" s="212"/>
      <c r="J300" s="213">
        <f>ROUND(I300*H300,2)</f>
        <v>0</v>
      </c>
      <c r="K300" s="209" t="s">
        <v>180</v>
      </c>
      <c r="L300" s="46"/>
      <c r="M300" s="214" t="s">
        <v>19</v>
      </c>
      <c r="N300" s="215" t="s">
        <v>47</v>
      </c>
      <c r="O300" s="86"/>
      <c r="P300" s="216">
        <f>O300*H300</f>
        <v>0</v>
      </c>
      <c r="Q300" s="216">
        <v>3.0000000000000001E-05</v>
      </c>
      <c r="R300" s="216">
        <f>Q300*H300</f>
        <v>0.017399999999999999</v>
      </c>
      <c r="S300" s="216">
        <v>0</v>
      </c>
      <c r="T300" s="217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8" t="s">
        <v>181</v>
      </c>
      <c r="AT300" s="218" t="s">
        <v>177</v>
      </c>
      <c r="AU300" s="218" t="s">
        <v>86</v>
      </c>
      <c r="AY300" s="19" t="s">
        <v>175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9" t="s">
        <v>84</v>
      </c>
      <c r="BK300" s="219">
        <f>ROUND(I300*H300,2)</f>
        <v>0</v>
      </c>
      <c r="BL300" s="19" t="s">
        <v>181</v>
      </c>
      <c r="BM300" s="218" t="s">
        <v>536</v>
      </c>
    </row>
    <row r="301" s="15" customFormat="1">
      <c r="A301" s="15"/>
      <c r="B301" s="247"/>
      <c r="C301" s="248"/>
      <c r="D301" s="222" t="s">
        <v>183</v>
      </c>
      <c r="E301" s="249" t="s">
        <v>19</v>
      </c>
      <c r="F301" s="250" t="s">
        <v>537</v>
      </c>
      <c r="G301" s="248"/>
      <c r="H301" s="249" t="s">
        <v>19</v>
      </c>
      <c r="I301" s="251"/>
      <c r="J301" s="248"/>
      <c r="K301" s="248"/>
      <c r="L301" s="252"/>
      <c r="M301" s="253"/>
      <c r="N301" s="254"/>
      <c r="O301" s="254"/>
      <c r="P301" s="254"/>
      <c r="Q301" s="254"/>
      <c r="R301" s="254"/>
      <c r="S301" s="254"/>
      <c r="T301" s="25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6" t="s">
        <v>183</v>
      </c>
      <c r="AU301" s="256" t="s">
        <v>86</v>
      </c>
      <c r="AV301" s="15" t="s">
        <v>84</v>
      </c>
      <c r="AW301" s="15" t="s">
        <v>37</v>
      </c>
      <c r="AX301" s="15" t="s">
        <v>76</v>
      </c>
      <c r="AY301" s="256" t="s">
        <v>175</v>
      </c>
    </row>
    <row r="302" s="13" customFormat="1">
      <c r="A302" s="13"/>
      <c r="B302" s="220"/>
      <c r="C302" s="221"/>
      <c r="D302" s="222" t="s">
        <v>183</v>
      </c>
      <c r="E302" s="223" t="s">
        <v>19</v>
      </c>
      <c r="F302" s="224" t="s">
        <v>538</v>
      </c>
      <c r="G302" s="221"/>
      <c r="H302" s="225">
        <v>243</v>
      </c>
      <c r="I302" s="226"/>
      <c r="J302" s="221"/>
      <c r="K302" s="221"/>
      <c r="L302" s="227"/>
      <c r="M302" s="228"/>
      <c r="N302" s="229"/>
      <c r="O302" s="229"/>
      <c r="P302" s="229"/>
      <c r="Q302" s="229"/>
      <c r="R302" s="229"/>
      <c r="S302" s="229"/>
      <c r="T302" s="23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1" t="s">
        <v>183</v>
      </c>
      <c r="AU302" s="231" t="s">
        <v>86</v>
      </c>
      <c r="AV302" s="13" t="s">
        <v>86</v>
      </c>
      <c r="AW302" s="13" t="s">
        <v>37</v>
      </c>
      <c r="AX302" s="13" t="s">
        <v>76</v>
      </c>
      <c r="AY302" s="231" t="s">
        <v>175</v>
      </c>
    </row>
    <row r="303" s="13" customFormat="1">
      <c r="A303" s="13"/>
      <c r="B303" s="220"/>
      <c r="C303" s="221"/>
      <c r="D303" s="222" t="s">
        <v>183</v>
      </c>
      <c r="E303" s="223" t="s">
        <v>19</v>
      </c>
      <c r="F303" s="224" t="s">
        <v>539</v>
      </c>
      <c r="G303" s="221"/>
      <c r="H303" s="225">
        <v>282</v>
      </c>
      <c r="I303" s="226"/>
      <c r="J303" s="221"/>
      <c r="K303" s="221"/>
      <c r="L303" s="227"/>
      <c r="M303" s="228"/>
      <c r="N303" s="229"/>
      <c r="O303" s="229"/>
      <c r="P303" s="229"/>
      <c r="Q303" s="229"/>
      <c r="R303" s="229"/>
      <c r="S303" s="229"/>
      <c r="T303" s="23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1" t="s">
        <v>183</v>
      </c>
      <c r="AU303" s="231" t="s">
        <v>86</v>
      </c>
      <c r="AV303" s="13" t="s">
        <v>86</v>
      </c>
      <c r="AW303" s="13" t="s">
        <v>37</v>
      </c>
      <c r="AX303" s="13" t="s">
        <v>76</v>
      </c>
      <c r="AY303" s="231" t="s">
        <v>175</v>
      </c>
    </row>
    <row r="304" s="15" customFormat="1">
      <c r="A304" s="15"/>
      <c r="B304" s="247"/>
      <c r="C304" s="248"/>
      <c r="D304" s="222" t="s">
        <v>183</v>
      </c>
      <c r="E304" s="249" t="s">
        <v>19</v>
      </c>
      <c r="F304" s="250" t="s">
        <v>540</v>
      </c>
      <c r="G304" s="248"/>
      <c r="H304" s="249" t="s">
        <v>19</v>
      </c>
      <c r="I304" s="251"/>
      <c r="J304" s="248"/>
      <c r="K304" s="248"/>
      <c r="L304" s="252"/>
      <c r="M304" s="253"/>
      <c r="N304" s="254"/>
      <c r="O304" s="254"/>
      <c r="P304" s="254"/>
      <c r="Q304" s="254"/>
      <c r="R304" s="254"/>
      <c r="S304" s="254"/>
      <c r="T304" s="25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6" t="s">
        <v>183</v>
      </c>
      <c r="AU304" s="256" t="s">
        <v>86</v>
      </c>
      <c r="AV304" s="15" t="s">
        <v>84</v>
      </c>
      <c r="AW304" s="15" t="s">
        <v>37</v>
      </c>
      <c r="AX304" s="15" t="s">
        <v>76</v>
      </c>
      <c r="AY304" s="256" t="s">
        <v>175</v>
      </c>
    </row>
    <row r="305" s="13" customFormat="1">
      <c r="A305" s="13"/>
      <c r="B305" s="220"/>
      <c r="C305" s="221"/>
      <c r="D305" s="222" t="s">
        <v>183</v>
      </c>
      <c r="E305" s="223" t="s">
        <v>19</v>
      </c>
      <c r="F305" s="224" t="s">
        <v>541</v>
      </c>
      <c r="G305" s="221"/>
      <c r="H305" s="225">
        <v>55</v>
      </c>
      <c r="I305" s="226"/>
      <c r="J305" s="221"/>
      <c r="K305" s="221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183</v>
      </c>
      <c r="AU305" s="231" t="s">
        <v>86</v>
      </c>
      <c r="AV305" s="13" t="s">
        <v>86</v>
      </c>
      <c r="AW305" s="13" t="s">
        <v>37</v>
      </c>
      <c r="AX305" s="13" t="s">
        <v>76</v>
      </c>
      <c r="AY305" s="231" t="s">
        <v>175</v>
      </c>
    </row>
    <row r="306" s="14" customFormat="1">
      <c r="A306" s="14"/>
      <c r="B306" s="232"/>
      <c r="C306" s="233"/>
      <c r="D306" s="222" t="s">
        <v>183</v>
      </c>
      <c r="E306" s="234" t="s">
        <v>19</v>
      </c>
      <c r="F306" s="235" t="s">
        <v>204</v>
      </c>
      <c r="G306" s="233"/>
      <c r="H306" s="236">
        <v>580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2" t="s">
        <v>183</v>
      </c>
      <c r="AU306" s="242" t="s">
        <v>86</v>
      </c>
      <c r="AV306" s="14" t="s">
        <v>181</v>
      </c>
      <c r="AW306" s="14" t="s">
        <v>37</v>
      </c>
      <c r="AX306" s="14" t="s">
        <v>84</v>
      </c>
      <c r="AY306" s="242" t="s">
        <v>175</v>
      </c>
    </row>
    <row r="307" s="2" customFormat="1" ht="16.5" customHeight="1">
      <c r="A307" s="40"/>
      <c r="B307" s="41"/>
      <c r="C307" s="207" t="s">
        <v>542</v>
      </c>
      <c r="D307" s="207" t="s">
        <v>177</v>
      </c>
      <c r="E307" s="208" t="s">
        <v>543</v>
      </c>
      <c r="F307" s="209" t="s">
        <v>544</v>
      </c>
      <c r="G307" s="210" t="s">
        <v>112</v>
      </c>
      <c r="H307" s="211">
        <v>12</v>
      </c>
      <c r="I307" s="212"/>
      <c r="J307" s="213">
        <f>ROUND(I307*H307,2)</f>
        <v>0</v>
      </c>
      <c r="K307" s="209" t="s">
        <v>180</v>
      </c>
      <c r="L307" s="46"/>
      <c r="M307" s="214" t="s">
        <v>19</v>
      </c>
      <c r="N307" s="215" t="s">
        <v>47</v>
      </c>
      <c r="O307" s="86"/>
      <c r="P307" s="216">
        <f>O307*H307</f>
        <v>0</v>
      </c>
      <c r="Q307" s="216">
        <v>0.00059999999999999995</v>
      </c>
      <c r="R307" s="216">
        <f>Q307*H307</f>
        <v>0.0071999999999999998</v>
      </c>
      <c r="S307" s="216">
        <v>0</v>
      </c>
      <c r="T307" s="217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8" t="s">
        <v>181</v>
      </c>
      <c r="AT307" s="218" t="s">
        <v>177</v>
      </c>
      <c r="AU307" s="218" t="s">
        <v>86</v>
      </c>
      <c r="AY307" s="19" t="s">
        <v>175</v>
      </c>
      <c r="BE307" s="219">
        <f>IF(N307="základní",J307,0)</f>
        <v>0</v>
      </c>
      <c r="BF307" s="219">
        <f>IF(N307="snížená",J307,0)</f>
        <v>0</v>
      </c>
      <c r="BG307" s="219">
        <f>IF(N307="zákl. přenesená",J307,0)</f>
        <v>0</v>
      </c>
      <c r="BH307" s="219">
        <f>IF(N307="sníž. přenesená",J307,0)</f>
        <v>0</v>
      </c>
      <c r="BI307" s="219">
        <f>IF(N307="nulová",J307,0)</f>
        <v>0</v>
      </c>
      <c r="BJ307" s="19" t="s">
        <v>84</v>
      </c>
      <c r="BK307" s="219">
        <f>ROUND(I307*H307,2)</f>
        <v>0</v>
      </c>
      <c r="BL307" s="19" t="s">
        <v>181</v>
      </c>
      <c r="BM307" s="218" t="s">
        <v>545</v>
      </c>
    </row>
    <row r="308" s="15" customFormat="1">
      <c r="A308" s="15"/>
      <c r="B308" s="247"/>
      <c r="C308" s="248"/>
      <c r="D308" s="222" t="s">
        <v>183</v>
      </c>
      <c r="E308" s="249" t="s">
        <v>19</v>
      </c>
      <c r="F308" s="250" t="s">
        <v>546</v>
      </c>
      <c r="G308" s="248"/>
      <c r="H308" s="249" t="s">
        <v>19</v>
      </c>
      <c r="I308" s="251"/>
      <c r="J308" s="248"/>
      <c r="K308" s="248"/>
      <c r="L308" s="252"/>
      <c r="M308" s="253"/>
      <c r="N308" s="254"/>
      <c r="O308" s="254"/>
      <c r="P308" s="254"/>
      <c r="Q308" s="254"/>
      <c r="R308" s="254"/>
      <c r="S308" s="254"/>
      <c r="T308" s="25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6" t="s">
        <v>183</v>
      </c>
      <c r="AU308" s="256" t="s">
        <v>86</v>
      </c>
      <c r="AV308" s="15" t="s">
        <v>84</v>
      </c>
      <c r="AW308" s="15" t="s">
        <v>37</v>
      </c>
      <c r="AX308" s="15" t="s">
        <v>76</v>
      </c>
      <c r="AY308" s="256" t="s">
        <v>175</v>
      </c>
    </row>
    <row r="309" s="13" customFormat="1">
      <c r="A309" s="13"/>
      <c r="B309" s="220"/>
      <c r="C309" s="221"/>
      <c r="D309" s="222" t="s">
        <v>183</v>
      </c>
      <c r="E309" s="223" t="s">
        <v>19</v>
      </c>
      <c r="F309" s="224" t="s">
        <v>547</v>
      </c>
      <c r="G309" s="221"/>
      <c r="H309" s="225">
        <v>12</v>
      </c>
      <c r="I309" s="226"/>
      <c r="J309" s="221"/>
      <c r="K309" s="221"/>
      <c r="L309" s="227"/>
      <c r="M309" s="228"/>
      <c r="N309" s="229"/>
      <c r="O309" s="229"/>
      <c r="P309" s="229"/>
      <c r="Q309" s="229"/>
      <c r="R309" s="229"/>
      <c r="S309" s="229"/>
      <c r="T309" s="23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1" t="s">
        <v>183</v>
      </c>
      <c r="AU309" s="231" t="s">
        <v>86</v>
      </c>
      <c r="AV309" s="13" t="s">
        <v>86</v>
      </c>
      <c r="AW309" s="13" t="s">
        <v>37</v>
      </c>
      <c r="AX309" s="13" t="s">
        <v>76</v>
      </c>
      <c r="AY309" s="231" t="s">
        <v>175</v>
      </c>
    </row>
    <row r="310" s="14" customFormat="1">
      <c r="A310" s="14"/>
      <c r="B310" s="232"/>
      <c r="C310" s="233"/>
      <c r="D310" s="222" t="s">
        <v>183</v>
      </c>
      <c r="E310" s="234" t="s">
        <v>19</v>
      </c>
      <c r="F310" s="235" t="s">
        <v>204</v>
      </c>
      <c r="G310" s="233"/>
      <c r="H310" s="236">
        <v>12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2" t="s">
        <v>183</v>
      </c>
      <c r="AU310" s="242" t="s">
        <v>86</v>
      </c>
      <c r="AV310" s="14" t="s">
        <v>181</v>
      </c>
      <c r="AW310" s="14" t="s">
        <v>37</v>
      </c>
      <c r="AX310" s="14" t="s">
        <v>84</v>
      </c>
      <c r="AY310" s="242" t="s">
        <v>175</v>
      </c>
    </row>
    <row r="311" s="2" customFormat="1" ht="16.5" customHeight="1">
      <c r="A311" s="40"/>
      <c r="B311" s="41"/>
      <c r="C311" s="207" t="s">
        <v>548</v>
      </c>
      <c r="D311" s="207" t="s">
        <v>177</v>
      </c>
      <c r="E311" s="208" t="s">
        <v>549</v>
      </c>
      <c r="F311" s="209" t="s">
        <v>550</v>
      </c>
      <c r="G311" s="210" t="s">
        <v>123</v>
      </c>
      <c r="H311" s="211">
        <v>527.20000000000005</v>
      </c>
      <c r="I311" s="212"/>
      <c r="J311" s="213">
        <f>ROUND(I311*H311,2)</f>
        <v>0</v>
      </c>
      <c r="K311" s="209" t="s">
        <v>180</v>
      </c>
      <c r="L311" s="46"/>
      <c r="M311" s="214" t="s">
        <v>19</v>
      </c>
      <c r="N311" s="215" t="s">
        <v>47</v>
      </c>
      <c r="O311" s="86"/>
      <c r="P311" s="216">
        <f>O311*H311</f>
        <v>0</v>
      </c>
      <c r="Q311" s="216">
        <v>0.00020000000000000001</v>
      </c>
      <c r="R311" s="216">
        <f>Q311*H311</f>
        <v>0.10544000000000002</v>
      </c>
      <c r="S311" s="216">
        <v>0</v>
      </c>
      <c r="T311" s="217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8" t="s">
        <v>181</v>
      </c>
      <c r="AT311" s="218" t="s">
        <v>177</v>
      </c>
      <c r="AU311" s="218" t="s">
        <v>86</v>
      </c>
      <c r="AY311" s="19" t="s">
        <v>175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19" t="s">
        <v>84</v>
      </c>
      <c r="BK311" s="219">
        <f>ROUND(I311*H311,2)</f>
        <v>0</v>
      </c>
      <c r="BL311" s="19" t="s">
        <v>181</v>
      </c>
      <c r="BM311" s="218" t="s">
        <v>551</v>
      </c>
    </row>
    <row r="312" s="2" customFormat="1" ht="21.75" customHeight="1">
      <c r="A312" s="40"/>
      <c r="B312" s="41"/>
      <c r="C312" s="207" t="s">
        <v>552</v>
      </c>
      <c r="D312" s="207" t="s">
        <v>177</v>
      </c>
      <c r="E312" s="208" t="s">
        <v>553</v>
      </c>
      <c r="F312" s="209" t="s">
        <v>554</v>
      </c>
      <c r="G312" s="210" t="s">
        <v>123</v>
      </c>
      <c r="H312" s="211">
        <v>580</v>
      </c>
      <c r="I312" s="212"/>
      <c r="J312" s="213">
        <f>ROUND(I312*H312,2)</f>
        <v>0</v>
      </c>
      <c r="K312" s="209" t="s">
        <v>180</v>
      </c>
      <c r="L312" s="46"/>
      <c r="M312" s="214" t="s">
        <v>19</v>
      </c>
      <c r="N312" s="215" t="s">
        <v>47</v>
      </c>
      <c r="O312" s="86"/>
      <c r="P312" s="216">
        <f>O312*H312</f>
        <v>0</v>
      </c>
      <c r="Q312" s="216">
        <v>6.9999999999999994E-05</v>
      </c>
      <c r="R312" s="216">
        <f>Q312*H312</f>
        <v>0.040599999999999997</v>
      </c>
      <c r="S312" s="216">
        <v>0</v>
      </c>
      <c r="T312" s="21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8" t="s">
        <v>181</v>
      </c>
      <c r="AT312" s="218" t="s">
        <v>177</v>
      </c>
      <c r="AU312" s="218" t="s">
        <v>86</v>
      </c>
      <c r="AY312" s="19" t="s">
        <v>175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84</v>
      </c>
      <c r="BK312" s="219">
        <f>ROUND(I312*H312,2)</f>
        <v>0</v>
      </c>
      <c r="BL312" s="19" t="s">
        <v>181</v>
      </c>
      <c r="BM312" s="218" t="s">
        <v>555</v>
      </c>
    </row>
    <row r="313" s="2" customFormat="1" ht="21.75" customHeight="1">
      <c r="A313" s="40"/>
      <c r="B313" s="41"/>
      <c r="C313" s="207" t="s">
        <v>556</v>
      </c>
      <c r="D313" s="207" t="s">
        <v>177</v>
      </c>
      <c r="E313" s="208" t="s">
        <v>557</v>
      </c>
      <c r="F313" s="209" t="s">
        <v>558</v>
      </c>
      <c r="G313" s="210" t="s">
        <v>112</v>
      </c>
      <c r="H313" s="211">
        <v>12</v>
      </c>
      <c r="I313" s="212"/>
      <c r="J313" s="213">
        <f>ROUND(I313*H313,2)</f>
        <v>0</v>
      </c>
      <c r="K313" s="209" t="s">
        <v>180</v>
      </c>
      <c r="L313" s="46"/>
      <c r="M313" s="214" t="s">
        <v>19</v>
      </c>
      <c r="N313" s="215" t="s">
        <v>47</v>
      </c>
      <c r="O313" s="86"/>
      <c r="P313" s="216">
        <f>O313*H313</f>
        <v>0</v>
      </c>
      <c r="Q313" s="216">
        <v>0.0016000000000000001</v>
      </c>
      <c r="R313" s="216">
        <f>Q313*H313</f>
        <v>0.019200000000000002</v>
      </c>
      <c r="S313" s="216">
        <v>0</v>
      </c>
      <c r="T313" s="217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8" t="s">
        <v>181</v>
      </c>
      <c r="AT313" s="218" t="s">
        <v>177</v>
      </c>
      <c r="AU313" s="218" t="s">
        <v>86</v>
      </c>
      <c r="AY313" s="19" t="s">
        <v>175</v>
      </c>
      <c r="BE313" s="219">
        <f>IF(N313="základní",J313,0)</f>
        <v>0</v>
      </c>
      <c r="BF313" s="219">
        <f>IF(N313="snížená",J313,0)</f>
        <v>0</v>
      </c>
      <c r="BG313" s="219">
        <f>IF(N313="zákl. přenesená",J313,0)</f>
        <v>0</v>
      </c>
      <c r="BH313" s="219">
        <f>IF(N313="sníž. přenesená",J313,0)</f>
        <v>0</v>
      </c>
      <c r="BI313" s="219">
        <f>IF(N313="nulová",J313,0)</f>
        <v>0</v>
      </c>
      <c r="BJ313" s="19" t="s">
        <v>84</v>
      </c>
      <c r="BK313" s="219">
        <f>ROUND(I313*H313,2)</f>
        <v>0</v>
      </c>
      <c r="BL313" s="19" t="s">
        <v>181</v>
      </c>
      <c r="BM313" s="218" t="s">
        <v>559</v>
      </c>
    </row>
    <row r="314" s="2" customFormat="1">
      <c r="A314" s="40"/>
      <c r="B314" s="41"/>
      <c r="C314" s="207" t="s">
        <v>560</v>
      </c>
      <c r="D314" s="207" t="s">
        <v>177</v>
      </c>
      <c r="E314" s="208" t="s">
        <v>561</v>
      </c>
      <c r="F314" s="209" t="s">
        <v>562</v>
      </c>
      <c r="G314" s="210" t="s">
        <v>123</v>
      </c>
      <c r="H314" s="211">
        <v>1107.2000000000001</v>
      </c>
      <c r="I314" s="212"/>
      <c r="J314" s="213">
        <f>ROUND(I314*H314,2)</f>
        <v>0</v>
      </c>
      <c r="K314" s="209" t="s">
        <v>180</v>
      </c>
      <c r="L314" s="46"/>
      <c r="M314" s="214" t="s">
        <v>19</v>
      </c>
      <c r="N314" s="215" t="s">
        <v>47</v>
      </c>
      <c r="O314" s="86"/>
      <c r="P314" s="216">
        <f>O314*H314</f>
        <v>0</v>
      </c>
      <c r="Q314" s="216">
        <v>0</v>
      </c>
      <c r="R314" s="216">
        <f>Q314*H314</f>
        <v>0</v>
      </c>
      <c r="S314" s="216">
        <v>0</v>
      </c>
      <c r="T314" s="217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8" t="s">
        <v>181</v>
      </c>
      <c r="AT314" s="218" t="s">
        <v>177</v>
      </c>
      <c r="AU314" s="218" t="s">
        <v>86</v>
      </c>
      <c r="AY314" s="19" t="s">
        <v>175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19" t="s">
        <v>84</v>
      </c>
      <c r="BK314" s="219">
        <f>ROUND(I314*H314,2)</f>
        <v>0</v>
      </c>
      <c r="BL314" s="19" t="s">
        <v>181</v>
      </c>
      <c r="BM314" s="218" t="s">
        <v>563</v>
      </c>
    </row>
    <row r="315" s="13" customFormat="1">
      <c r="A315" s="13"/>
      <c r="B315" s="220"/>
      <c r="C315" s="221"/>
      <c r="D315" s="222" t="s">
        <v>183</v>
      </c>
      <c r="E315" s="223" t="s">
        <v>19</v>
      </c>
      <c r="F315" s="224" t="s">
        <v>564</v>
      </c>
      <c r="G315" s="221"/>
      <c r="H315" s="225">
        <v>1107.2000000000001</v>
      </c>
      <c r="I315" s="226"/>
      <c r="J315" s="221"/>
      <c r="K315" s="221"/>
      <c r="L315" s="227"/>
      <c r="M315" s="228"/>
      <c r="N315" s="229"/>
      <c r="O315" s="229"/>
      <c r="P315" s="229"/>
      <c r="Q315" s="229"/>
      <c r="R315" s="229"/>
      <c r="S315" s="229"/>
      <c r="T315" s="23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1" t="s">
        <v>183</v>
      </c>
      <c r="AU315" s="231" t="s">
        <v>86</v>
      </c>
      <c r="AV315" s="13" t="s">
        <v>86</v>
      </c>
      <c r="AW315" s="13" t="s">
        <v>37</v>
      </c>
      <c r="AX315" s="13" t="s">
        <v>84</v>
      </c>
      <c r="AY315" s="231" t="s">
        <v>175</v>
      </c>
    </row>
    <row r="316" s="2" customFormat="1">
      <c r="A316" s="40"/>
      <c r="B316" s="41"/>
      <c r="C316" s="207" t="s">
        <v>565</v>
      </c>
      <c r="D316" s="207" t="s">
        <v>177</v>
      </c>
      <c r="E316" s="208" t="s">
        <v>566</v>
      </c>
      <c r="F316" s="209" t="s">
        <v>567</v>
      </c>
      <c r="G316" s="210" t="s">
        <v>112</v>
      </c>
      <c r="H316" s="211">
        <v>12</v>
      </c>
      <c r="I316" s="212"/>
      <c r="J316" s="213">
        <f>ROUND(I316*H316,2)</f>
        <v>0</v>
      </c>
      <c r="K316" s="209" t="s">
        <v>180</v>
      </c>
      <c r="L316" s="46"/>
      <c r="M316" s="214" t="s">
        <v>19</v>
      </c>
      <c r="N316" s="215" t="s">
        <v>47</v>
      </c>
      <c r="O316" s="86"/>
      <c r="P316" s="216">
        <f>O316*H316</f>
        <v>0</v>
      </c>
      <c r="Q316" s="216">
        <v>1.0000000000000001E-05</v>
      </c>
      <c r="R316" s="216">
        <f>Q316*H316</f>
        <v>0.00012000000000000002</v>
      </c>
      <c r="S316" s="216">
        <v>0</v>
      </c>
      <c r="T316" s="21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8" t="s">
        <v>181</v>
      </c>
      <c r="AT316" s="218" t="s">
        <v>177</v>
      </c>
      <c r="AU316" s="218" t="s">
        <v>86</v>
      </c>
      <c r="AY316" s="19" t="s">
        <v>175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19" t="s">
        <v>84</v>
      </c>
      <c r="BK316" s="219">
        <f>ROUND(I316*H316,2)</f>
        <v>0</v>
      </c>
      <c r="BL316" s="19" t="s">
        <v>181</v>
      </c>
      <c r="BM316" s="218" t="s">
        <v>568</v>
      </c>
    </row>
    <row r="317" s="2" customFormat="1">
      <c r="A317" s="40"/>
      <c r="B317" s="41"/>
      <c r="C317" s="207" t="s">
        <v>569</v>
      </c>
      <c r="D317" s="207" t="s">
        <v>177</v>
      </c>
      <c r="E317" s="208" t="s">
        <v>570</v>
      </c>
      <c r="F317" s="209" t="s">
        <v>571</v>
      </c>
      <c r="G317" s="210" t="s">
        <v>123</v>
      </c>
      <c r="H317" s="211">
        <v>265.80000000000001</v>
      </c>
      <c r="I317" s="212"/>
      <c r="J317" s="213">
        <f>ROUND(I317*H317,2)</f>
        <v>0</v>
      </c>
      <c r="K317" s="209" t="s">
        <v>180</v>
      </c>
      <c r="L317" s="46"/>
      <c r="M317" s="214" t="s">
        <v>19</v>
      </c>
      <c r="N317" s="215" t="s">
        <v>47</v>
      </c>
      <c r="O317" s="86"/>
      <c r="P317" s="216">
        <f>O317*H317</f>
        <v>0</v>
      </c>
      <c r="Q317" s="216">
        <v>0.15540000000000001</v>
      </c>
      <c r="R317" s="216">
        <f>Q317*H317</f>
        <v>41.305320000000002</v>
      </c>
      <c r="S317" s="216">
        <v>0</v>
      </c>
      <c r="T317" s="217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8" t="s">
        <v>181</v>
      </c>
      <c r="AT317" s="218" t="s">
        <v>177</v>
      </c>
      <c r="AU317" s="218" t="s">
        <v>86</v>
      </c>
      <c r="AY317" s="19" t="s">
        <v>175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19" t="s">
        <v>84</v>
      </c>
      <c r="BK317" s="219">
        <f>ROUND(I317*H317,2)</f>
        <v>0</v>
      </c>
      <c r="BL317" s="19" t="s">
        <v>181</v>
      </c>
      <c r="BM317" s="218" t="s">
        <v>572</v>
      </c>
    </row>
    <row r="318" s="15" customFormat="1">
      <c r="A318" s="15"/>
      <c r="B318" s="247"/>
      <c r="C318" s="248"/>
      <c r="D318" s="222" t="s">
        <v>183</v>
      </c>
      <c r="E318" s="249" t="s">
        <v>19</v>
      </c>
      <c r="F318" s="250" t="s">
        <v>259</v>
      </c>
      <c r="G318" s="248"/>
      <c r="H318" s="249" t="s">
        <v>19</v>
      </c>
      <c r="I318" s="251"/>
      <c r="J318" s="248"/>
      <c r="K318" s="248"/>
      <c r="L318" s="252"/>
      <c r="M318" s="253"/>
      <c r="N318" s="254"/>
      <c r="O318" s="254"/>
      <c r="P318" s="254"/>
      <c r="Q318" s="254"/>
      <c r="R318" s="254"/>
      <c r="S318" s="254"/>
      <c r="T318" s="25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6" t="s">
        <v>183</v>
      </c>
      <c r="AU318" s="256" t="s">
        <v>86</v>
      </c>
      <c r="AV318" s="15" t="s">
        <v>84</v>
      </c>
      <c r="AW318" s="15" t="s">
        <v>37</v>
      </c>
      <c r="AX318" s="15" t="s">
        <v>76</v>
      </c>
      <c r="AY318" s="256" t="s">
        <v>175</v>
      </c>
    </row>
    <row r="319" s="13" customFormat="1">
      <c r="A319" s="13"/>
      <c r="B319" s="220"/>
      <c r="C319" s="221"/>
      <c r="D319" s="222" t="s">
        <v>183</v>
      </c>
      <c r="E319" s="223" t="s">
        <v>19</v>
      </c>
      <c r="F319" s="224" t="s">
        <v>260</v>
      </c>
      <c r="G319" s="221"/>
      <c r="H319" s="225">
        <v>265.80000000000001</v>
      </c>
      <c r="I319" s="226"/>
      <c r="J319" s="221"/>
      <c r="K319" s="221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183</v>
      </c>
      <c r="AU319" s="231" t="s">
        <v>86</v>
      </c>
      <c r="AV319" s="13" t="s">
        <v>86</v>
      </c>
      <c r="AW319" s="13" t="s">
        <v>37</v>
      </c>
      <c r="AX319" s="13" t="s">
        <v>76</v>
      </c>
      <c r="AY319" s="231" t="s">
        <v>175</v>
      </c>
    </row>
    <row r="320" s="14" customFormat="1">
      <c r="A320" s="14"/>
      <c r="B320" s="232"/>
      <c r="C320" s="233"/>
      <c r="D320" s="222" t="s">
        <v>183</v>
      </c>
      <c r="E320" s="234" t="s">
        <v>19</v>
      </c>
      <c r="F320" s="235" t="s">
        <v>204</v>
      </c>
      <c r="G320" s="233"/>
      <c r="H320" s="236">
        <v>265.80000000000001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183</v>
      </c>
      <c r="AU320" s="242" t="s">
        <v>86</v>
      </c>
      <c r="AV320" s="14" t="s">
        <v>181</v>
      </c>
      <c r="AW320" s="14" t="s">
        <v>37</v>
      </c>
      <c r="AX320" s="14" t="s">
        <v>84</v>
      </c>
      <c r="AY320" s="242" t="s">
        <v>175</v>
      </c>
    </row>
    <row r="321" s="2" customFormat="1" ht="16.5" customHeight="1">
      <c r="A321" s="40"/>
      <c r="B321" s="41"/>
      <c r="C321" s="257" t="s">
        <v>573</v>
      </c>
      <c r="D321" s="257" t="s">
        <v>298</v>
      </c>
      <c r="E321" s="258" t="s">
        <v>574</v>
      </c>
      <c r="F321" s="259" t="s">
        <v>575</v>
      </c>
      <c r="G321" s="260" t="s">
        <v>123</v>
      </c>
      <c r="H321" s="261">
        <v>271.11599999999999</v>
      </c>
      <c r="I321" s="262"/>
      <c r="J321" s="263">
        <f>ROUND(I321*H321,2)</f>
        <v>0</v>
      </c>
      <c r="K321" s="259" t="s">
        <v>180</v>
      </c>
      <c r="L321" s="264"/>
      <c r="M321" s="265" t="s">
        <v>19</v>
      </c>
      <c r="N321" s="266" t="s">
        <v>47</v>
      </c>
      <c r="O321" s="86"/>
      <c r="P321" s="216">
        <f>O321*H321</f>
        <v>0</v>
      </c>
      <c r="Q321" s="216">
        <v>0.080000000000000002</v>
      </c>
      <c r="R321" s="216">
        <f>Q321*H321</f>
        <v>21.68928</v>
      </c>
      <c r="S321" s="216">
        <v>0</v>
      </c>
      <c r="T321" s="217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8" t="s">
        <v>213</v>
      </c>
      <c r="AT321" s="218" t="s">
        <v>298</v>
      </c>
      <c r="AU321" s="218" t="s">
        <v>86</v>
      </c>
      <c r="AY321" s="19" t="s">
        <v>175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9" t="s">
        <v>84</v>
      </c>
      <c r="BK321" s="219">
        <f>ROUND(I321*H321,2)</f>
        <v>0</v>
      </c>
      <c r="BL321" s="19" t="s">
        <v>181</v>
      </c>
      <c r="BM321" s="218" t="s">
        <v>576</v>
      </c>
    </row>
    <row r="322" s="13" customFormat="1">
      <c r="A322" s="13"/>
      <c r="B322" s="220"/>
      <c r="C322" s="221"/>
      <c r="D322" s="222" t="s">
        <v>183</v>
      </c>
      <c r="E322" s="221"/>
      <c r="F322" s="224" t="s">
        <v>577</v>
      </c>
      <c r="G322" s="221"/>
      <c r="H322" s="225">
        <v>271.11599999999999</v>
      </c>
      <c r="I322" s="226"/>
      <c r="J322" s="221"/>
      <c r="K322" s="221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183</v>
      </c>
      <c r="AU322" s="231" t="s">
        <v>86</v>
      </c>
      <c r="AV322" s="13" t="s">
        <v>86</v>
      </c>
      <c r="AW322" s="13" t="s">
        <v>4</v>
      </c>
      <c r="AX322" s="13" t="s">
        <v>84</v>
      </c>
      <c r="AY322" s="231" t="s">
        <v>175</v>
      </c>
    </row>
    <row r="323" s="2" customFormat="1">
      <c r="A323" s="40"/>
      <c r="B323" s="41"/>
      <c r="C323" s="207" t="s">
        <v>578</v>
      </c>
      <c r="D323" s="207" t="s">
        <v>177</v>
      </c>
      <c r="E323" s="208" t="s">
        <v>579</v>
      </c>
      <c r="F323" s="209" t="s">
        <v>580</v>
      </c>
      <c r="G323" s="210" t="s">
        <v>123</v>
      </c>
      <c r="H323" s="211">
        <v>827.5</v>
      </c>
      <c r="I323" s="212"/>
      <c r="J323" s="213">
        <f>ROUND(I323*H323,2)</f>
        <v>0</v>
      </c>
      <c r="K323" s="209" t="s">
        <v>180</v>
      </c>
      <c r="L323" s="46"/>
      <c r="M323" s="214" t="s">
        <v>19</v>
      </c>
      <c r="N323" s="215" t="s">
        <v>47</v>
      </c>
      <c r="O323" s="86"/>
      <c r="P323" s="216">
        <f>O323*H323</f>
        <v>0</v>
      </c>
      <c r="Q323" s="216">
        <v>0.13944999999999999</v>
      </c>
      <c r="R323" s="216">
        <f>Q323*H323</f>
        <v>115.394875</v>
      </c>
      <c r="S323" s="216">
        <v>0</v>
      </c>
      <c r="T323" s="21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8" t="s">
        <v>181</v>
      </c>
      <c r="AT323" s="218" t="s">
        <v>177</v>
      </c>
      <c r="AU323" s="218" t="s">
        <v>86</v>
      </c>
      <c r="AY323" s="19" t="s">
        <v>175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9" t="s">
        <v>84</v>
      </c>
      <c r="BK323" s="219">
        <f>ROUND(I323*H323,2)</f>
        <v>0</v>
      </c>
      <c r="BL323" s="19" t="s">
        <v>181</v>
      </c>
      <c r="BM323" s="218" t="s">
        <v>581</v>
      </c>
    </row>
    <row r="324" s="15" customFormat="1">
      <c r="A324" s="15"/>
      <c r="B324" s="247"/>
      <c r="C324" s="248"/>
      <c r="D324" s="222" t="s">
        <v>183</v>
      </c>
      <c r="E324" s="249" t="s">
        <v>19</v>
      </c>
      <c r="F324" s="250" t="s">
        <v>251</v>
      </c>
      <c r="G324" s="248"/>
      <c r="H324" s="249" t="s">
        <v>19</v>
      </c>
      <c r="I324" s="251"/>
      <c r="J324" s="248"/>
      <c r="K324" s="248"/>
      <c r="L324" s="252"/>
      <c r="M324" s="253"/>
      <c r="N324" s="254"/>
      <c r="O324" s="254"/>
      <c r="P324" s="254"/>
      <c r="Q324" s="254"/>
      <c r="R324" s="254"/>
      <c r="S324" s="254"/>
      <c r="T324" s="25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6" t="s">
        <v>183</v>
      </c>
      <c r="AU324" s="256" t="s">
        <v>86</v>
      </c>
      <c r="AV324" s="15" t="s">
        <v>84</v>
      </c>
      <c r="AW324" s="15" t="s">
        <v>37</v>
      </c>
      <c r="AX324" s="15" t="s">
        <v>76</v>
      </c>
      <c r="AY324" s="256" t="s">
        <v>175</v>
      </c>
    </row>
    <row r="325" s="13" customFormat="1">
      <c r="A325" s="13"/>
      <c r="B325" s="220"/>
      <c r="C325" s="221"/>
      <c r="D325" s="222" t="s">
        <v>183</v>
      </c>
      <c r="E325" s="223" t="s">
        <v>19</v>
      </c>
      <c r="F325" s="224" t="s">
        <v>252</v>
      </c>
      <c r="G325" s="221"/>
      <c r="H325" s="225">
        <v>245.40000000000001</v>
      </c>
      <c r="I325" s="226"/>
      <c r="J325" s="221"/>
      <c r="K325" s="221"/>
      <c r="L325" s="227"/>
      <c r="M325" s="228"/>
      <c r="N325" s="229"/>
      <c r="O325" s="229"/>
      <c r="P325" s="229"/>
      <c r="Q325" s="229"/>
      <c r="R325" s="229"/>
      <c r="S325" s="229"/>
      <c r="T325" s="23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1" t="s">
        <v>183</v>
      </c>
      <c r="AU325" s="231" t="s">
        <v>86</v>
      </c>
      <c r="AV325" s="13" t="s">
        <v>86</v>
      </c>
      <c r="AW325" s="13" t="s">
        <v>37</v>
      </c>
      <c r="AX325" s="13" t="s">
        <v>76</v>
      </c>
      <c r="AY325" s="231" t="s">
        <v>175</v>
      </c>
    </row>
    <row r="326" s="13" customFormat="1">
      <c r="A326" s="13"/>
      <c r="B326" s="220"/>
      <c r="C326" s="221"/>
      <c r="D326" s="222" t="s">
        <v>183</v>
      </c>
      <c r="E326" s="223" t="s">
        <v>19</v>
      </c>
      <c r="F326" s="224" t="s">
        <v>253</v>
      </c>
      <c r="G326" s="221"/>
      <c r="H326" s="225">
        <v>280</v>
      </c>
      <c r="I326" s="226"/>
      <c r="J326" s="221"/>
      <c r="K326" s="221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183</v>
      </c>
      <c r="AU326" s="231" t="s">
        <v>86</v>
      </c>
      <c r="AV326" s="13" t="s">
        <v>86</v>
      </c>
      <c r="AW326" s="13" t="s">
        <v>37</v>
      </c>
      <c r="AX326" s="13" t="s">
        <v>76</v>
      </c>
      <c r="AY326" s="231" t="s">
        <v>175</v>
      </c>
    </row>
    <row r="327" s="13" customFormat="1">
      <c r="A327" s="13"/>
      <c r="B327" s="220"/>
      <c r="C327" s="221"/>
      <c r="D327" s="222" t="s">
        <v>183</v>
      </c>
      <c r="E327" s="223" t="s">
        <v>19</v>
      </c>
      <c r="F327" s="224" t="s">
        <v>254</v>
      </c>
      <c r="G327" s="221"/>
      <c r="H327" s="225">
        <v>302.10000000000002</v>
      </c>
      <c r="I327" s="226"/>
      <c r="J327" s="221"/>
      <c r="K327" s="221"/>
      <c r="L327" s="227"/>
      <c r="M327" s="228"/>
      <c r="N327" s="229"/>
      <c r="O327" s="229"/>
      <c r="P327" s="229"/>
      <c r="Q327" s="229"/>
      <c r="R327" s="229"/>
      <c r="S327" s="229"/>
      <c r="T327" s="23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1" t="s">
        <v>183</v>
      </c>
      <c r="AU327" s="231" t="s">
        <v>86</v>
      </c>
      <c r="AV327" s="13" t="s">
        <v>86</v>
      </c>
      <c r="AW327" s="13" t="s">
        <v>37</v>
      </c>
      <c r="AX327" s="13" t="s">
        <v>76</v>
      </c>
      <c r="AY327" s="231" t="s">
        <v>175</v>
      </c>
    </row>
    <row r="328" s="14" customFormat="1">
      <c r="A328" s="14"/>
      <c r="B328" s="232"/>
      <c r="C328" s="233"/>
      <c r="D328" s="222" t="s">
        <v>183</v>
      </c>
      <c r="E328" s="234" t="s">
        <v>19</v>
      </c>
      <c r="F328" s="235" t="s">
        <v>204</v>
      </c>
      <c r="G328" s="233"/>
      <c r="H328" s="236">
        <v>827.5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2" t="s">
        <v>183</v>
      </c>
      <c r="AU328" s="242" t="s">
        <v>86</v>
      </c>
      <c r="AV328" s="14" t="s">
        <v>181</v>
      </c>
      <c r="AW328" s="14" t="s">
        <v>37</v>
      </c>
      <c r="AX328" s="14" t="s">
        <v>84</v>
      </c>
      <c r="AY328" s="242" t="s">
        <v>175</v>
      </c>
    </row>
    <row r="329" s="2" customFormat="1" ht="16.5" customHeight="1">
      <c r="A329" s="40"/>
      <c r="B329" s="41"/>
      <c r="C329" s="257" t="s">
        <v>582</v>
      </c>
      <c r="D329" s="257" t="s">
        <v>298</v>
      </c>
      <c r="E329" s="258" t="s">
        <v>583</v>
      </c>
      <c r="F329" s="259" t="s">
        <v>584</v>
      </c>
      <c r="G329" s="260" t="s">
        <v>123</v>
      </c>
      <c r="H329" s="261">
        <v>844.04999999999995</v>
      </c>
      <c r="I329" s="262"/>
      <c r="J329" s="263">
        <f>ROUND(I329*H329,2)</f>
        <v>0</v>
      </c>
      <c r="K329" s="259" t="s">
        <v>180</v>
      </c>
      <c r="L329" s="264"/>
      <c r="M329" s="265" t="s">
        <v>19</v>
      </c>
      <c r="N329" s="266" t="s">
        <v>47</v>
      </c>
      <c r="O329" s="86"/>
      <c r="P329" s="216">
        <f>O329*H329</f>
        <v>0</v>
      </c>
      <c r="Q329" s="216">
        <v>0.125</v>
      </c>
      <c r="R329" s="216">
        <f>Q329*H329</f>
        <v>105.50624999999999</v>
      </c>
      <c r="S329" s="216">
        <v>0</v>
      </c>
      <c r="T329" s="217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8" t="s">
        <v>213</v>
      </c>
      <c r="AT329" s="218" t="s">
        <v>298</v>
      </c>
      <c r="AU329" s="218" t="s">
        <v>86</v>
      </c>
      <c r="AY329" s="19" t="s">
        <v>175</v>
      </c>
      <c r="BE329" s="219">
        <f>IF(N329="základní",J329,0)</f>
        <v>0</v>
      </c>
      <c r="BF329" s="219">
        <f>IF(N329="snížená",J329,0)</f>
        <v>0</v>
      </c>
      <c r="BG329" s="219">
        <f>IF(N329="zákl. přenesená",J329,0)</f>
        <v>0</v>
      </c>
      <c r="BH329" s="219">
        <f>IF(N329="sníž. přenesená",J329,0)</f>
        <v>0</v>
      </c>
      <c r="BI329" s="219">
        <f>IF(N329="nulová",J329,0)</f>
        <v>0</v>
      </c>
      <c r="BJ329" s="19" t="s">
        <v>84</v>
      </c>
      <c r="BK329" s="219">
        <f>ROUND(I329*H329,2)</f>
        <v>0</v>
      </c>
      <c r="BL329" s="19" t="s">
        <v>181</v>
      </c>
      <c r="BM329" s="218" t="s">
        <v>585</v>
      </c>
    </row>
    <row r="330" s="13" customFormat="1">
      <c r="A330" s="13"/>
      <c r="B330" s="220"/>
      <c r="C330" s="221"/>
      <c r="D330" s="222" t="s">
        <v>183</v>
      </c>
      <c r="E330" s="221"/>
      <c r="F330" s="224" t="s">
        <v>586</v>
      </c>
      <c r="G330" s="221"/>
      <c r="H330" s="225">
        <v>844.04999999999995</v>
      </c>
      <c r="I330" s="226"/>
      <c r="J330" s="221"/>
      <c r="K330" s="221"/>
      <c r="L330" s="227"/>
      <c r="M330" s="228"/>
      <c r="N330" s="229"/>
      <c r="O330" s="229"/>
      <c r="P330" s="229"/>
      <c r="Q330" s="229"/>
      <c r="R330" s="229"/>
      <c r="S330" s="229"/>
      <c r="T330" s="23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1" t="s">
        <v>183</v>
      </c>
      <c r="AU330" s="231" t="s">
        <v>86</v>
      </c>
      <c r="AV330" s="13" t="s">
        <v>86</v>
      </c>
      <c r="AW330" s="13" t="s">
        <v>4</v>
      </c>
      <c r="AX330" s="13" t="s">
        <v>84</v>
      </c>
      <c r="AY330" s="231" t="s">
        <v>175</v>
      </c>
    </row>
    <row r="331" s="2" customFormat="1" ht="16.5" customHeight="1">
      <c r="A331" s="40"/>
      <c r="B331" s="41"/>
      <c r="C331" s="207" t="s">
        <v>587</v>
      </c>
      <c r="D331" s="207" t="s">
        <v>177</v>
      </c>
      <c r="E331" s="208" t="s">
        <v>588</v>
      </c>
      <c r="F331" s="209" t="s">
        <v>589</v>
      </c>
      <c r="G331" s="210" t="s">
        <v>112</v>
      </c>
      <c r="H331" s="211">
        <v>828.79999999999995</v>
      </c>
      <c r="I331" s="212"/>
      <c r="J331" s="213">
        <f>ROUND(I331*H331,2)</f>
        <v>0</v>
      </c>
      <c r="K331" s="209" t="s">
        <v>180</v>
      </c>
      <c r="L331" s="46"/>
      <c r="M331" s="214" t="s">
        <v>19</v>
      </c>
      <c r="N331" s="215" t="s">
        <v>47</v>
      </c>
      <c r="O331" s="86"/>
      <c r="P331" s="216">
        <f>O331*H331</f>
        <v>0</v>
      </c>
      <c r="Q331" s="216">
        <v>0.00046999999999999999</v>
      </c>
      <c r="R331" s="216">
        <f>Q331*H331</f>
        <v>0.38953599999999999</v>
      </c>
      <c r="S331" s="216">
        <v>0</v>
      </c>
      <c r="T331" s="217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8" t="s">
        <v>181</v>
      </c>
      <c r="AT331" s="218" t="s">
        <v>177</v>
      </c>
      <c r="AU331" s="218" t="s">
        <v>86</v>
      </c>
      <c r="AY331" s="19" t="s">
        <v>175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9" t="s">
        <v>84</v>
      </c>
      <c r="BK331" s="219">
        <f>ROUND(I331*H331,2)</f>
        <v>0</v>
      </c>
      <c r="BL331" s="19" t="s">
        <v>181</v>
      </c>
      <c r="BM331" s="218" t="s">
        <v>590</v>
      </c>
    </row>
    <row r="332" s="15" customFormat="1">
      <c r="A332" s="15"/>
      <c r="B332" s="247"/>
      <c r="C332" s="248"/>
      <c r="D332" s="222" t="s">
        <v>183</v>
      </c>
      <c r="E332" s="249" t="s">
        <v>19</v>
      </c>
      <c r="F332" s="250" t="s">
        <v>219</v>
      </c>
      <c r="G332" s="248"/>
      <c r="H332" s="249" t="s">
        <v>19</v>
      </c>
      <c r="I332" s="251"/>
      <c r="J332" s="248"/>
      <c r="K332" s="248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183</v>
      </c>
      <c r="AU332" s="256" t="s">
        <v>86</v>
      </c>
      <c r="AV332" s="15" t="s">
        <v>84</v>
      </c>
      <c r="AW332" s="15" t="s">
        <v>37</v>
      </c>
      <c r="AX332" s="15" t="s">
        <v>76</v>
      </c>
      <c r="AY332" s="256" t="s">
        <v>175</v>
      </c>
    </row>
    <row r="333" s="13" customFormat="1">
      <c r="A333" s="13"/>
      <c r="B333" s="220"/>
      <c r="C333" s="221"/>
      <c r="D333" s="222" t="s">
        <v>183</v>
      </c>
      <c r="E333" s="223" t="s">
        <v>19</v>
      </c>
      <c r="F333" s="224" t="s">
        <v>118</v>
      </c>
      <c r="G333" s="221"/>
      <c r="H333" s="225">
        <v>828.79999999999995</v>
      </c>
      <c r="I333" s="226"/>
      <c r="J333" s="221"/>
      <c r="K333" s="221"/>
      <c r="L333" s="227"/>
      <c r="M333" s="228"/>
      <c r="N333" s="229"/>
      <c r="O333" s="229"/>
      <c r="P333" s="229"/>
      <c r="Q333" s="229"/>
      <c r="R333" s="229"/>
      <c r="S333" s="229"/>
      <c r="T333" s="23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1" t="s">
        <v>183</v>
      </c>
      <c r="AU333" s="231" t="s">
        <v>86</v>
      </c>
      <c r="AV333" s="13" t="s">
        <v>86</v>
      </c>
      <c r="AW333" s="13" t="s">
        <v>37</v>
      </c>
      <c r="AX333" s="13" t="s">
        <v>84</v>
      </c>
      <c r="AY333" s="231" t="s">
        <v>175</v>
      </c>
    </row>
    <row r="334" s="2" customFormat="1" ht="33" customHeight="1">
      <c r="A334" s="40"/>
      <c r="B334" s="41"/>
      <c r="C334" s="207" t="s">
        <v>591</v>
      </c>
      <c r="D334" s="207" t="s">
        <v>177</v>
      </c>
      <c r="E334" s="208" t="s">
        <v>592</v>
      </c>
      <c r="F334" s="209" t="s">
        <v>593</v>
      </c>
      <c r="G334" s="210" t="s">
        <v>123</v>
      </c>
      <c r="H334" s="211">
        <v>1607.8</v>
      </c>
      <c r="I334" s="212"/>
      <c r="J334" s="213">
        <f>ROUND(I334*H334,2)</f>
        <v>0</v>
      </c>
      <c r="K334" s="209" t="s">
        <v>180</v>
      </c>
      <c r="L334" s="46"/>
      <c r="M334" s="214" t="s">
        <v>19</v>
      </c>
      <c r="N334" s="215" t="s">
        <v>47</v>
      </c>
      <c r="O334" s="86"/>
      <c r="P334" s="216">
        <f>O334*H334</f>
        <v>0</v>
      </c>
      <c r="Q334" s="216">
        <v>0.00060999999999999997</v>
      </c>
      <c r="R334" s="216">
        <f>Q334*H334</f>
        <v>0.98075799999999991</v>
      </c>
      <c r="S334" s="216">
        <v>0</v>
      </c>
      <c r="T334" s="217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8" t="s">
        <v>181</v>
      </c>
      <c r="AT334" s="218" t="s">
        <v>177</v>
      </c>
      <c r="AU334" s="218" t="s">
        <v>86</v>
      </c>
      <c r="AY334" s="19" t="s">
        <v>175</v>
      </c>
      <c r="BE334" s="219">
        <f>IF(N334="základní",J334,0)</f>
        <v>0</v>
      </c>
      <c r="BF334" s="219">
        <f>IF(N334="snížená",J334,0)</f>
        <v>0</v>
      </c>
      <c r="BG334" s="219">
        <f>IF(N334="zákl. přenesená",J334,0)</f>
        <v>0</v>
      </c>
      <c r="BH334" s="219">
        <f>IF(N334="sníž. přenesená",J334,0)</f>
        <v>0</v>
      </c>
      <c r="BI334" s="219">
        <f>IF(N334="nulová",J334,0)</f>
        <v>0</v>
      </c>
      <c r="BJ334" s="19" t="s">
        <v>84</v>
      </c>
      <c r="BK334" s="219">
        <f>ROUND(I334*H334,2)</f>
        <v>0</v>
      </c>
      <c r="BL334" s="19" t="s">
        <v>181</v>
      </c>
      <c r="BM334" s="218" t="s">
        <v>594</v>
      </c>
    </row>
    <row r="335" s="15" customFormat="1">
      <c r="A335" s="15"/>
      <c r="B335" s="247"/>
      <c r="C335" s="248"/>
      <c r="D335" s="222" t="s">
        <v>183</v>
      </c>
      <c r="E335" s="249" t="s">
        <v>19</v>
      </c>
      <c r="F335" s="250" t="s">
        <v>244</v>
      </c>
      <c r="G335" s="248"/>
      <c r="H335" s="249" t="s">
        <v>19</v>
      </c>
      <c r="I335" s="251"/>
      <c r="J335" s="248"/>
      <c r="K335" s="248"/>
      <c r="L335" s="252"/>
      <c r="M335" s="253"/>
      <c r="N335" s="254"/>
      <c r="O335" s="254"/>
      <c r="P335" s="254"/>
      <c r="Q335" s="254"/>
      <c r="R335" s="254"/>
      <c r="S335" s="254"/>
      <c r="T335" s="25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6" t="s">
        <v>183</v>
      </c>
      <c r="AU335" s="256" t="s">
        <v>86</v>
      </c>
      <c r="AV335" s="15" t="s">
        <v>84</v>
      </c>
      <c r="AW335" s="15" t="s">
        <v>37</v>
      </c>
      <c r="AX335" s="15" t="s">
        <v>76</v>
      </c>
      <c r="AY335" s="256" t="s">
        <v>175</v>
      </c>
    </row>
    <row r="336" s="13" customFormat="1">
      <c r="A336" s="13"/>
      <c r="B336" s="220"/>
      <c r="C336" s="221"/>
      <c r="D336" s="222" t="s">
        <v>183</v>
      </c>
      <c r="E336" s="223" t="s">
        <v>19</v>
      </c>
      <c r="F336" s="224" t="s">
        <v>595</v>
      </c>
      <c r="G336" s="221"/>
      <c r="H336" s="225">
        <v>249.80000000000001</v>
      </c>
      <c r="I336" s="226"/>
      <c r="J336" s="221"/>
      <c r="K336" s="221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183</v>
      </c>
      <c r="AU336" s="231" t="s">
        <v>86</v>
      </c>
      <c r="AV336" s="13" t="s">
        <v>86</v>
      </c>
      <c r="AW336" s="13" t="s">
        <v>37</v>
      </c>
      <c r="AX336" s="13" t="s">
        <v>76</v>
      </c>
      <c r="AY336" s="231" t="s">
        <v>175</v>
      </c>
    </row>
    <row r="337" s="13" customFormat="1">
      <c r="A337" s="13"/>
      <c r="B337" s="220"/>
      <c r="C337" s="221"/>
      <c r="D337" s="222" t="s">
        <v>183</v>
      </c>
      <c r="E337" s="223" t="s">
        <v>19</v>
      </c>
      <c r="F337" s="224" t="s">
        <v>596</v>
      </c>
      <c r="G337" s="221"/>
      <c r="H337" s="225">
        <v>289.30000000000001</v>
      </c>
      <c r="I337" s="226"/>
      <c r="J337" s="221"/>
      <c r="K337" s="221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183</v>
      </c>
      <c r="AU337" s="231" t="s">
        <v>86</v>
      </c>
      <c r="AV337" s="13" t="s">
        <v>86</v>
      </c>
      <c r="AW337" s="13" t="s">
        <v>37</v>
      </c>
      <c r="AX337" s="13" t="s">
        <v>76</v>
      </c>
      <c r="AY337" s="231" t="s">
        <v>175</v>
      </c>
    </row>
    <row r="338" s="13" customFormat="1">
      <c r="A338" s="13"/>
      <c r="B338" s="220"/>
      <c r="C338" s="221"/>
      <c r="D338" s="222" t="s">
        <v>183</v>
      </c>
      <c r="E338" s="223" t="s">
        <v>19</v>
      </c>
      <c r="F338" s="224" t="s">
        <v>597</v>
      </c>
      <c r="G338" s="221"/>
      <c r="H338" s="225">
        <v>306.89999999999998</v>
      </c>
      <c r="I338" s="226"/>
      <c r="J338" s="221"/>
      <c r="K338" s="221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183</v>
      </c>
      <c r="AU338" s="231" t="s">
        <v>86</v>
      </c>
      <c r="AV338" s="13" t="s">
        <v>86</v>
      </c>
      <c r="AW338" s="13" t="s">
        <v>37</v>
      </c>
      <c r="AX338" s="13" t="s">
        <v>76</v>
      </c>
      <c r="AY338" s="231" t="s">
        <v>175</v>
      </c>
    </row>
    <row r="339" s="15" customFormat="1">
      <c r="A339" s="15"/>
      <c r="B339" s="247"/>
      <c r="C339" s="248"/>
      <c r="D339" s="222" t="s">
        <v>183</v>
      </c>
      <c r="E339" s="249" t="s">
        <v>19</v>
      </c>
      <c r="F339" s="250" t="s">
        <v>598</v>
      </c>
      <c r="G339" s="248"/>
      <c r="H339" s="249" t="s">
        <v>19</v>
      </c>
      <c r="I339" s="251"/>
      <c r="J339" s="248"/>
      <c r="K339" s="248"/>
      <c r="L339" s="252"/>
      <c r="M339" s="253"/>
      <c r="N339" s="254"/>
      <c r="O339" s="254"/>
      <c r="P339" s="254"/>
      <c r="Q339" s="254"/>
      <c r="R339" s="254"/>
      <c r="S339" s="254"/>
      <c r="T339" s="25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6" t="s">
        <v>183</v>
      </c>
      <c r="AU339" s="256" t="s">
        <v>86</v>
      </c>
      <c r="AV339" s="15" t="s">
        <v>84</v>
      </c>
      <c r="AW339" s="15" t="s">
        <v>37</v>
      </c>
      <c r="AX339" s="15" t="s">
        <v>76</v>
      </c>
      <c r="AY339" s="256" t="s">
        <v>175</v>
      </c>
    </row>
    <row r="340" s="13" customFormat="1">
      <c r="A340" s="13"/>
      <c r="B340" s="220"/>
      <c r="C340" s="221"/>
      <c r="D340" s="222" t="s">
        <v>183</v>
      </c>
      <c r="E340" s="223" t="s">
        <v>19</v>
      </c>
      <c r="F340" s="224" t="s">
        <v>599</v>
      </c>
      <c r="G340" s="221"/>
      <c r="H340" s="225">
        <v>238.90000000000001</v>
      </c>
      <c r="I340" s="226"/>
      <c r="J340" s="221"/>
      <c r="K340" s="221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183</v>
      </c>
      <c r="AU340" s="231" t="s">
        <v>86</v>
      </c>
      <c r="AV340" s="13" t="s">
        <v>86</v>
      </c>
      <c r="AW340" s="13" t="s">
        <v>37</v>
      </c>
      <c r="AX340" s="13" t="s">
        <v>76</v>
      </c>
      <c r="AY340" s="231" t="s">
        <v>175</v>
      </c>
    </row>
    <row r="341" s="13" customFormat="1">
      <c r="A341" s="13"/>
      <c r="B341" s="220"/>
      <c r="C341" s="221"/>
      <c r="D341" s="222" t="s">
        <v>183</v>
      </c>
      <c r="E341" s="223" t="s">
        <v>19</v>
      </c>
      <c r="F341" s="224" t="s">
        <v>600</v>
      </c>
      <c r="G341" s="221"/>
      <c r="H341" s="225">
        <v>243.80000000000001</v>
      </c>
      <c r="I341" s="226"/>
      <c r="J341" s="221"/>
      <c r="K341" s="221"/>
      <c r="L341" s="227"/>
      <c r="M341" s="228"/>
      <c r="N341" s="229"/>
      <c r="O341" s="229"/>
      <c r="P341" s="229"/>
      <c r="Q341" s="229"/>
      <c r="R341" s="229"/>
      <c r="S341" s="229"/>
      <c r="T341" s="23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1" t="s">
        <v>183</v>
      </c>
      <c r="AU341" s="231" t="s">
        <v>86</v>
      </c>
      <c r="AV341" s="13" t="s">
        <v>86</v>
      </c>
      <c r="AW341" s="13" t="s">
        <v>37</v>
      </c>
      <c r="AX341" s="13" t="s">
        <v>76</v>
      </c>
      <c r="AY341" s="231" t="s">
        <v>175</v>
      </c>
    </row>
    <row r="342" s="13" customFormat="1">
      <c r="A342" s="13"/>
      <c r="B342" s="220"/>
      <c r="C342" s="221"/>
      <c r="D342" s="222" t="s">
        <v>183</v>
      </c>
      <c r="E342" s="223" t="s">
        <v>19</v>
      </c>
      <c r="F342" s="224" t="s">
        <v>601</v>
      </c>
      <c r="G342" s="221"/>
      <c r="H342" s="225">
        <v>279.10000000000002</v>
      </c>
      <c r="I342" s="226"/>
      <c r="J342" s="221"/>
      <c r="K342" s="221"/>
      <c r="L342" s="227"/>
      <c r="M342" s="228"/>
      <c r="N342" s="229"/>
      <c r="O342" s="229"/>
      <c r="P342" s="229"/>
      <c r="Q342" s="229"/>
      <c r="R342" s="229"/>
      <c r="S342" s="229"/>
      <c r="T342" s="23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1" t="s">
        <v>183</v>
      </c>
      <c r="AU342" s="231" t="s">
        <v>86</v>
      </c>
      <c r="AV342" s="13" t="s">
        <v>86</v>
      </c>
      <c r="AW342" s="13" t="s">
        <v>37</v>
      </c>
      <c r="AX342" s="13" t="s">
        <v>76</v>
      </c>
      <c r="AY342" s="231" t="s">
        <v>175</v>
      </c>
    </row>
    <row r="343" s="14" customFormat="1">
      <c r="A343" s="14"/>
      <c r="B343" s="232"/>
      <c r="C343" s="233"/>
      <c r="D343" s="222" t="s">
        <v>183</v>
      </c>
      <c r="E343" s="234" t="s">
        <v>19</v>
      </c>
      <c r="F343" s="235" t="s">
        <v>204</v>
      </c>
      <c r="G343" s="233"/>
      <c r="H343" s="236">
        <v>1607.8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2" t="s">
        <v>183</v>
      </c>
      <c r="AU343" s="242" t="s">
        <v>86</v>
      </c>
      <c r="AV343" s="14" t="s">
        <v>181</v>
      </c>
      <c r="AW343" s="14" t="s">
        <v>37</v>
      </c>
      <c r="AX343" s="14" t="s">
        <v>84</v>
      </c>
      <c r="AY343" s="242" t="s">
        <v>175</v>
      </c>
    </row>
    <row r="344" s="2" customFormat="1" ht="16.5" customHeight="1">
      <c r="A344" s="40"/>
      <c r="B344" s="41"/>
      <c r="C344" s="207" t="s">
        <v>602</v>
      </c>
      <c r="D344" s="207" t="s">
        <v>177</v>
      </c>
      <c r="E344" s="208" t="s">
        <v>603</v>
      </c>
      <c r="F344" s="209" t="s">
        <v>604</v>
      </c>
      <c r="G344" s="210" t="s">
        <v>123</v>
      </c>
      <c r="H344" s="211">
        <v>846</v>
      </c>
      <c r="I344" s="212"/>
      <c r="J344" s="213">
        <f>ROUND(I344*H344,2)</f>
        <v>0</v>
      </c>
      <c r="K344" s="209" t="s">
        <v>180</v>
      </c>
      <c r="L344" s="46"/>
      <c r="M344" s="214" t="s">
        <v>19</v>
      </c>
      <c r="N344" s="215" t="s">
        <v>47</v>
      </c>
      <c r="O344" s="86"/>
      <c r="P344" s="216">
        <f>O344*H344</f>
        <v>0</v>
      </c>
      <c r="Q344" s="216">
        <v>0</v>
      </c>
      <c r="R344" s="216">
        <f>Q344*H344</f>
        <v>0</v>
      </c>
      <c r="S344" s="216">
        <v>0</v>
      </c>
      <c r="T344" s="217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8" t="s">
        <v>181</v>
      </c>
      <c r="AT344" s="218" t="s">
        <v>177</v>
      </c>
      <c r="AU344" s="218" t="s">
        <v>86</v>
      </c>
      <c r="AY344" s="19" t="s">
        <v>175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9" t="s">
        <v>84</v>
      </c>
      <c r="BK344" s="219">
        <f>ROUND(I344*H344,2)</f>
        <v>0</v>
      </c>
      <c r="BL344" s="19" t="s">
        <v>181</v>
      </c>
      <c r="BM344" s="218" t="s">
        <v>605</v>
      </c>
    </row>
    <row r="345" s="15" customFormat="1">
      <c r="A345" s="15"/>
      <c r="B345" s="247"/>
      <c r="C345" s="248"/>
      <c r="D345" s="222" t="s">
        <v>183</v>
      </c>
      <c r="E345" s="249" t="s">
        <v>19</v>
      </c>
      <c r="F345" s="250" t="s">
        <v>244</v>
      </c>
      <c r="G345" s="248"/>
      <c r="H345" s="249" t="s">
        <v>19</v>
      </c>
      <c r="I345" s="251"/>
      <c r="J345" s="248"/>
      <c r="K345" s="248"/>
      <c r="L345" s="252"/>
      <c r="M345" s="253"/>
      <c r="N345" s="254"/>
      <c r="O345" s="254"/>
      <c r="P345" s="254"/>
      <c r="Q345" s="254"/>
      <c r="R345" s="254"/>
      <c r="S345" s="254"/>
      <c r="T345" s="25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6" t="s">
        <v>183</v>
      </c>
      <c r="AU345" s="256" t="s">
        <v>86</v>
      </c>
      <c r="AV345" s="15" t="s">
        <v>84</v>
      </c>
      <c r="AW345" s="15" t="s">
        <v>37</v>
      </c>
      <c r="AX345" s="15" t="s">
        <v>76</v>
      </c>
      <c r="AY345" s="256" t="s">
        <v>175</v>
      </c>
    </row>
    <row r="346" s="13" customFormat="1">
      <c r="A346" s="13"/>
      <c r="B346" s="220"/>
      <c r="C346" s="221"/>
      <c r="D346" s="222" t="s">
        <v>183</v>
      </c>
      <c r="E346" s="223" t="s">
        <v>19</v>
      </c>
      <c r="F346" s="224" t="s">
        <v>595</v>
      </c>
      <c r="G346" s="221"/>
      <c r="H346" s="225">
        <v>249.80000000000001</v>
      </c>
      <c r="I346" s="226"/>
      <c r="J346" s="221"/>
      <c r="K346" s="221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183</v>
      </c>
      <c r="AU346" s="231" t="s">
        <v>86</v>
      </c>
      <c r="AV346" s="13" t="s">
        <v>86</v>
      </c>
      <c r="AW346" s="13" t="s">
        <v>37</v>
      </c>
      <c r="AX346" s="13" t="s">
        <v>76</v>
      </c>
      <c r="AY346" s="231" t="s">
        <v>175</v>
      </c>
    </row>
    <row r="347" s="13" customFormat="1">
      <c r="A347" s="13"/>
      <c r="B347" s="220"/>
      <c r="C347" s="221"/>
      <c r="D347" s="222" t="s">
        <v>183</v>
      </c>
      <c r="E347" s="223" t="s">
        <v>19</v>
      </c>
      <c r="F347" s="224" t="s">
        <v>596</v>
      </c>
      <c r="G347" s="221"/>
      <c r="H347" s="225">
        <v>289.30000000000001</v>
      </c>
      <c r="I347" s="226"/>
      <c r="J347" s="221"/>
      <c r="K347" s="221"/>
      <c r="L347" s="227"/>
      <c r="M347" s="228"/>
      <c r="N347" s="229"/>
      <c r="O347" s="229"/>
      <c r="P347" s="229"/>
      <c r="Q347" s="229"/>
      <c r="R347" s="229"/>
      <c r="S347" s="229"/>
      <c r="T347" s="23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1" t="s">
        <v>183</v>
      </c>
      <c r="AU347" s="231" t="s">
        <v>86</v>
      </c>
      <c r="AV347" s="13" t="s">
        <v>86</v>
      </c>
      <c r="AW347" s="13" t="s">
        <v>37</v>
      </c>
      <c r="AX347" s="13" t="s">
        <v>76</v>
      </c>
      <c r="AY347" s="231" t="s">
        <v>175</v>
      </c>
    </row>
    <row r="348" s="13" customFormat="1">
      <c r="A348" s="13"/>
      <c r="B348" s="220"/>
      <c r="C348" s="221"/>
      <c r="D348" s="222" t="s">
        <v>183</v>
      </c>
      <c r="E348" s="223" t="s">
        <v>19</v>
      </c>
      <c r="F348" s="224" t="s">
        <v>597</v>
      </c>
      <c r="G348" s="221"/>
      <c r="H348" s="225">
        <v>306.89999999999998</v>
      </c>
      <c r="I348" s="226"/>
      <c r="J348" s="221"/>
      <c r="K348" s="221"/>
      <c r="L348" s="227"/>
      <c r="M348" s="228"/>
      <c r="N348" s="229"/>
      <c r="O348" s="229"/>
      <c r="P348" s="229"/>
      <c r="Q348" s="229"/>
      <c r="R348" s="229"/>
      <c r="S348" s="229"/>
      <c r="T348" s="23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1" t="s">
        <v>183</v>
      </c>
      <c r="AU348" s="231" t="s">
        <v>86</v>
      </c>
      <c r="AV348" s="13" t="s">
        <v>86</v>
      </c>
      <c r="AW348" s="13" t="s">
        <v>37</v>
      </c>
      <c r="AX348" s="13" t="s">
        <v>76</v>
      </c>
      <c r="AY348" s="231" t="s">
        <v>175</v>
      </c>
    </row>
    <row r="349" s="14" customFormat="1">
      <c r="A349" s="14"/>
      <c r="B349" s="232"/>
      <c r="C349" s="233"/>
      <c r="D349" s="222" t="s">
        <v>183</v>
      </c>
      <c r="E349" s="234" t="s">
        <v>19</v>
      </c>
      <c r="F349" s="235" t="s">
        <v>204</v>
      </c>
      <c r="G349" s="233"/>
      <c r="H349" s="236">
        <v>846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2" t="s">
        <v>183</v>
      </c>
      <c r="AU349" s="242" t="s">
        <v>86</v>
      </c>
      <c r="AV349" s="14" t="s">
        <v>181</v>
      </c>
      <c r="AW349" s="14" t="s">
        <v>37</v>
      </c>
      <c r="AX349" s="14" t="s">
        <v>84</v>
      </c>
      <c r="AY349" s="242" t="s">
        <v>175</v>
      </c>
    </row>
    <row r="350" s="2" customFormat="1" ht="16.5" customHeight="1">
      <c r="A350" s="40"/>
      <c r="B350" s="41"/>
      <c r="C350" s="207" t="s">
        <v>606</v>
      </c>
      <c r="D350" s="207" t="s">
        <v>177</v>
      </c>
      <c r="E350" s="208" t="s">
        <v>607</v>
      </c>
      <c r="F350" s="209" t="s">
        <v>608</v>
      </c>
      <c r="G350" s="210" t="s">
        <v>123</v>
      </c>
      <c r="H350" s="211">
        <v>834.20000000000005</v>
      </c>
      <c r="I350" s="212"/>
      <c r="J350" s="213">
        <f>ROUND(I350*H350,2)</f>
        <v>0</v>
      </c>
      <c r="K350" s="209" t="s">
        <v>180</v>
      </c>
      <c r="L350" s="46"/>
      <c r="M350" s="214" t="s">
        <v>19</v>
      </c>
      <c r="N350" s="215" t="s">
        <v>47</v>
      </c>
      <c r="O350" s="86"/>
      <c r="P350" s="216">
        <f>O350*H350</f>
        <v>0</v>
      </c>
      <c r="Q350" s="216">
        <v>0</v>
      </c>
      <c r="R350" s="216">
        <f>Q350*H350</f>
        <v>0</v>
      </c>
      <c r="S350" s="216">
        <v>0</v>
      </c>
      <c r="T350" s="217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8" t="s">
        <v>181</v>
      </c>
      <c r="AT350" s="218" t="s">
        <v>177</v>
      </c>
      <c r="AU350" s="218" t="s">
        <v>86</v>
      </c>
      <c r="AY350" s="19" t="s">
        <v>175</v>
      </c>
      <c r="BE350" s="219">
        <f>IF(N350="základní",J350,0)</f>
        <v>0</v>
      </c>
      <c r="BF350" s="219">
        <f>IF(N350="snížená",J350,0)</f>
        <v>0</v>
      </c>
      <c r="BG350" s="219">
        <f>IF(N350="zákl. přenesená",J350,0)</f>
        <v>0</v>
      </c>
      <c r="BH350" s="219">
        <f>IF(N350="sníž. přenesená",J350,0)</f>
        <v>0</v>
      </c>
      <c r="BI350" s="219">
        <f>IF(N350="nulová",J350,0)</f>
        <v>0</v>
      </c>
      <c r="BJ350" s="19" t="s">
        <v>84</v>
      </c>
      <c r="BK350" s="219">
        <f>ROUND(I350*H350,2)</f>
        <v>0</v>
      </c>
      <c r="BL350" s="19" t="s">
        <v>181</v>
      </c>
      <c r="BM350" s="218" t="s">
        <v>609</v>
      </c>
    </row>
    <row r="351" s="15" customFormat="1">
      <c r="A351" s="15"/>
      <c r="B351" s="247"/>
      <c r="C351" s="248"/>
      <c r="D351" s="222" t="s">
        <v>183</v>
      </c>
      <c r="E351" s="249" t="s">
        <v>19</v>
      </c>
      <c r="F351" s="250" t="s">
        <v>219</v>
      </c>
      <c r="G351" s="248"/>
      <c r="H351" s="249" t="s">
        <v>19</v>
      </c>
      <c r="I351" s="251"/>
      <c r="J351" s="248"/>
      <c r="K351" s="248"/>
      <c r="L351" s="252"/>
      <c r="M351" s="253"/>
      <c r="N351" s="254"/>
      <c r="O351" s="254"/>
      <c r="P351" s="254"/>
      <c r="Q351" s="254"/>
      <c r="R351" s="254"/>
      <c r="S351" s="254"/>
      <c r="T351" s="25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6" t="s">
        <v>183</v>
      </c>
      <c r="AU351" s="256" t="s">
        <v>86</v>
      </c>
      <c r="AV351" s="15" t="s">
        <v>84</v>
      </c>
      <c r="AW351" s="15" t="s">
        <v>37</v>
      </c>
      <c r="AX351" s="15" t="s">
        <v>76</v>
      </c>
      <c r="AY351" s="256" t="s">
        <v>175</v>
      </c>
    </row>
    <row r="352" s="13" customFormat="1">
      <c r="A352" s="13"/>
      <c r="B352" s="220"/>
      <c r="C352" s="221"/>
      <c r="D352" s="222" t="s">
        <v>183</v>
      </c>
      <c r="E352" s="223" t="s">
        <v>19</v>
      </c>
      <c r="F352" s="224" t="s">
        <v>610</v>
      </c>
      <c r="G352" s="221"/>
      <c r="H352" s="225">
        <v>246.59999999999999</v>
      </c>
      <c r="I352" s="226"/>
      <c r="J352" s="221"/>
      <c r="K352" s="221"/>
      <c r="L352" s="227"/>
      <c r="M352" s="228"/>
      <c r="N352" s="229"/>
      <c r="O352" s="229"/>
      <c r="P352" s="229"/>
      <c r="Q352" s="229"/>
      <c r="R352" s="229"/>
      <c r="S352" s="229"/>
      <c r="T352" s="23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1" t="s">
        <v>183</v>
      </c>
      <c r="AU352" s="231" t="s">
        <v>86</v>
      </c>
      <c r="AV352" s="13" t="s">
        <v>86</v>
      </c>
      <c r="AW352" s="13" t="s">
        <v>37</v>
      </c>
      <c r="AX352" s="13" t="s">
        <v>76</v>
      </c>
      <c r="AY352" s="231" t="s">
        <v>175</v>
      </c>
    </row>
    <row r="353" s="13" customFormat="1">
      <c r="A353" s="13"/>
      <c r="B353" s="220"/>
      <c r="C353" s="221"/>
      <c r="D353" s="222" t="s">
        <v>183</v>
      </c>
      <c r="E353" s="223" t="s">
        <v>19</v>
      </c>
      <c r="F353" s="224" t="s">
        <v>611</v>
      </c>
      <c r="G353" s="221"/>
      <c r="H353" s="225">
        <v>280.69999999999999</v>
      </c>
      <c r="I353" s="226"/>
      <c r="J353" s="221"/>
      <c r="K353" s="221"/>
      <c r="L353" s="227"/>
      <c r="M353" s="228"/>
      <c r="N353" s="229"/>
      <c r="O353" s="229"/>
      <c r="P353" s="229"/>
      <c r="Q353" s="229"/>
      <c r="R353" s="229"/>
      <c r="S353" s="229"/>
      <c r="T353" s="23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1" t="s">
        <v>183</v>
      </c>
      <c r="AU353" s="231" t="s">
        <v>86</v>
      </c>
      <c r="AV353" s="13" t="s">
        <v>86</v>
      </c>
      <c r="AW353" s="13" t="s">
        <v>37</v>
      </c>
      <c r="AX353" s="13" t="s">
        <v>76</v>
      </c>
      <c r="AY353" s="231" t="s">
        <v>175</v>
      </c>
    </row>
    <row r="354" s="13" customFormat="1">
      <c r="A354" s="13"/>
      <c r="B354" s="220"/>
      <c r="C354" s="221"/>
      <c r="D354" s="222" t="s">
        <v>183</v>
      </c>
      <c r="E354" s="223" t="s">
        <v>19</v>
      </c>
      <c r="F354" s="224" t="s">
        <v>597</v>
      </c>
      <c r="G354" s="221"/>
      <c r="H354" s="225">
        <v>306.89999999999998</v>
      </c>
      <c r="I354" s="226"/>
      <c r="J354" s="221"/>
      <c r="K354" s="221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183</v>
      </c>
      <c r="AU354" s="231" t="s">
        <v>86</v>
      </c>
      <c r="AV354" s="13" t="s">
        <v>86</v>
      </c>
      <c r="AW354" s="13" t="s">
        <v>37</v>
      </c>
      <c r="AX354" s="13" t="s">
        <v>76</v>
      </c>
      <c r="AY354" s="231" t="s">
        <v>175</v>
      </c>
    </row>
    <row r="355" s="14" customFormat="1">
      <c r="A355" s="14"/>
      <c r="B355" s="232"/>
      <c r="C355" s="233"/>
      <c r="D355" s="222" t="s">
        <v>183</v>
      </c>
      <c r="E355" s="234" t="s">
        <v>19</v>
      </c>
      <c r="F355" s="235" t="s">
        <v>204</v>
      </c>
      <c r="G355" s="233"/>
      <c r="H355" s="236">
        <v>834.20000000000005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2" t="s">
        <v>183</v>
      </c>
      <c r="AU355" s="242" t="s">
        <v>86</v>
      </c>
      <c r="AV355" s="14" t="s">
        <v>181</v>
      </c>
      <c r="AW355" s="14" t="s">
        <v>37</v>
      </c>
      <c r="AX355" s="14" t="s">
        <v>84</v>
      </c>
      <c r="AY355" s="242" t="s">
        <v>175</v>
      </c>
    </row>
    <row r="356" s="2" customFormat="1" ht="16.5" customHeight="1">
      <c r="A356" s="40"/>
      <c r="B356" s="41"/>
      <c r="C356" s="207" t="s">
        <v>612</v>
      </c>
      <c r="D356" s="207" t="s">
        <v>177</v>
      </c>
      <c r="E356" s="208" t="s">
        <v>613</v>
      </c>
      <c r="F356" s="209" t="s">
        <v>614</v>
      </c>
      <c r="G356" s="210" t="s">
        <v>123</v>
      </c>
      <c r="H356" s="211">
        <v>834.20000000000005</v>
      </c>
      <c r="I356" s="212"/>
      <c r="J356" s="213">
        <f>ROUND(I356*H356,2)</f>
        <v>0</v>
      </c>
      <c r="K356" s="209" t="s">
        <v>180</v>
      </c>
      <c r="L356" s="46"/>
      <c r="M356" s="214" t="s">
        <v>19</v>
      </c>
      <c r="N356" s="215" t="s">
        <v>47</v>
      </c>
      <c r="O356" s="86"/>
      <c r="P356" s="216">
        <f>O356*H356</f>
        <v>0</v>
      </c>
      <c r="Q356" s="216">
        <v>8.0000000000000007E-05</v>
      </c>
      <c r="R356" s="216">
        <f>Q356*H356</f>
        <v>0.066736000000000004</v>
      </c>
      <c r="S356" s="216">
        <v>0</v>
      </c>
      <c r="T356" s="217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8" t="s">
        <v>181</v>
      </c>
      <c r="AT356" s="218" t="s">
        <v>177</v>
      </c>
      <c r="AU356" s="218" t="s">
        <v>86</v>
      </c>
      <c r="AY356" s="19" t="s">
        <v>175</v>
      </c>
      <c r="BE356" s="219">
        <f>IF(N356="základní",J356,0)</f>
        <v>0</v>
      </c>
      <c r="BF356" s="219">
        <f>IF(N356="snížená",J356,0)</f>
        <v>0</v>
      </c>
      <c r="BG356" s="219">
        <f>IF(N356="zákl. přenesená",J356,0)</f>
        <v>0</v>
      </c>
      <c r="BH356" s="219">
        <f>IF(N356="sníž. přenesená",J356,0)</f>
        <v>0</v>
      </c>
      <c r="BI356" s="219">
        <f>IF(N356="nulová",J356,0)</f>
        <v>0</v>
      </c>
      <c r="BJ356" s="19" t="s">
        <v>84</v>
      </c>
      <c r="BK356" s="219">
        <f>ROUND(I356*H356,2)</f>
        <v>0</v>
      </c>
      <c r="BL356" s="19" t="s">
        <v>181</v>
      </c>
      <c r="BM356" s="218" t="s">
        <v>615</v>
      </c>
    </row>
    <row r="357" s="15" customFormat="1">
      <c r="A357" s="15"/>
      <c r="B357" s="247"/>
      <c r="C357" s="248"/>
      <c r="D357" s="222" t="s">
        <v>183</v>
      </c>
      <c r="E357" s="249" t="s">
        <v>19</v>
      </c>
      <c r="F357" s="250" t="s">
        <v>219</v>
      </c>
      <c r="G357" s="248"/>
      <c r="H357" s="249" t="s">
        <v>19</v>
      </c>
      <c r="I357" s="251"/>
      <c r="J357" s="248"/>
      <c r="K357" s="248"/>
      <c r="L357" s="252"/>
      <c r="M357" s="253"/>
      <c r="N357" s="254"/>
      <c r="O357" s="254"/>
      <c r="P357" s="254"/>
      <c r="Q357" s="254"/>
      <c r="R357" s="254"/>
      <c r="S357" s="254"/>
      <c r="T357" s="25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6" t="s">
        <v>183</v>
      </c>
      <c r="AU357" s="256" t="s">
        <v>86</v>
      </c>
      <c r="AV357" s="15" t="s">
        <v>84</v>
      </c>
      <c r="AW357" s="15" t="s">
        <v>37</v>
      </c>
      <c r="AX357" s="15" t="s">
        <v>76</v>
      </c>
      <c r="AY357" s="256" t="s">
        <v>175</v>
      </c>
    </row>
    <row r="358" s="13" customFormat="1">
      <c r="A358" s="13"/>
      <c r="B358" s="220"/>
      <c r="C358" s="221"/>
      <c r="D358" s="222" t="s">
        <v>183</v>
      </c>
      <c r="E358" s="223" t="s">
        <v>19</v>
      </c>
      <c r="F358" s="224" t="s">
        <v>610</v>
      </c>
      <c r="G358" s="221"/>
      <c r="H358" s="225">
        <v>246.59999999999999</v>
      </c>
      <c r="I358" s="226"/>
      <c r="J358" s="221"/>
      <c r="K358" s="221"/>
      <c r="L358" s="227"/>
      <c r="M358" s="228"/>
      <c r="N358" s="229"/>
      <c r="O358" s="229"/>
      <c r="P358" s="229"/>
      <c r="Q358" s="229"/>
      <c r="R358" s="229"/>
      <c r="S358" s="229"/>
      <c r="T358" s="23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1" t="s">
        <v>183</v>
      </c>
      <c r="AU358" s="231" t="s">
        <v>86</v>
      </c>
      <c r="AV358" s="13" t="s">
        <v>86</v>
      </c>
      <c r="AW358" s="13" t="s">
        <v>37</v>
      </c>
      <c r="AX358" s="13" t="s">
        <v>76</v>
      </c>
      <c r="AY358" s="231" t="s">
        <v>175</v>
      </c>
    </row>
    <row r="359" s="13" customFormat="1">
      <c r="A359" s="13"/>
      <c r="B359" s="220"/>
      <c r="C359" s="221"/>
      <c r="D359" s="222" t="s">
        <v>183</v>
      </c>
      <c r="E359" s="223" t="s">
        <v>19</v>
      </c>
      <c r="F359" s="224" t="s">
        <v>611</v>
      </c>
      <c r="G359" s="221"/>
      <c r="H359" s="225">
        <v>280.69999999999999</v>
      </c>
      <c r="I359" s="226"/>
      <c r="J359" s="221"/>
      <c r="K359" s="221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183</v>
      </c>
      <c r="AU359" s="231" t="s">
        <v>86</v>
      </c>
      <c r="AV359" s="13" t="s">
        <v>86</v>
      </c>
      <c r="AW359" s="13" t="s">
        <v>37</v>
      </c>
      <c r="AX359" s="13" t="s">
        <v>76</v>
      </c>
      <c r="AY359" s="231" t="s">
        <v>175</v>
      </c>
    </row>
    <row r="360" s="13" customFormat="1">
      <c r="A360" s="13"/>
      <c r="B360" s="220"/>
      <c r="C360" s="221"/>
      <c r="D360" s="222" t="s">
        <v>183</v>
      </c>
      <c r="E360" s="223" t="s">
        <v>19</v>
      </c>
      <c r="F360" s="224" t="s">
        <v>597</v>
      </c>
      <c r="G360" s="221"/>
      <c r="H360" s="225">
        <v>306.89999999999998</v>
      </c>
      <c r="I360" s="226"/>
      <c r="J360" s="221"/>
      <c r="K360" s="221"/>
      <c r="L360" s="227"/>
      <c r="M360" s="228"/>
      <c r="N360" s="229"/>
      <c r="O360" s="229"/>
      <c r="P360" s="229"/>
      <c r="Q360" s="229"/>
      <c r="R360" s="229"/>
      <c r="S360" s="229"/>
      <c r="T360" s="23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1" t="s">
        <v>183</v>
      </c>
      <c r="AU360" s="231" t="s">
        <v>86</v>
      </c>
      <c r="AV360" s="13" t="s">
        <v>86</v>
      </c>
      <c r="AW360" s="13" t="s">
        <v>37</v>
      </c>
      <c r="AX360" s="13" t="s">
        <v>76</v>
      </c>
      <c r="AY360" s="231" t="s">
        <v>175</v>
      </c>
    </row>
    <row r="361" s="14" customFormat="1">
      <c r="A361" s="14"/>
      <c r="B361" s="232"/>
      <c r="C361" s="233"/>
      <c r="D361" s="222" t="s">
        <v>183</v>
      </c>
      <c r="E361" s="234" t="s">
        <v>19</v>
      </c>
      <c r="F361" s="235" t="s">
        <v>204</v>
      </c>
      <c r="G361" s="233"/>
      <c r="H361" s="236">
        <v>834.20000000000005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2" t="s">
        <v>183</v>
      </c>
      <c r="AU361" s="242" t="s">
        <v>86</v>
      </c>
      <c r="AV361" s="14" t="s">
        <v>181</v>
      </c>
      <c r="AW361" s="14" t="s">
        <v>37</v>
      </c>
      <c r="AX361" s="14" t="s">
        <v>84</v>
      </c>
      <c r="AY361" s="242" t="s">
        <v>175</v>
      </c>
    </row>
    <row r="362" s="2" customFormat="1">
      <c r="A362" s="40"/>
      <c r="B362" s="41"/>
      <c r="C362" s="207" t="s">
        <v>616</v>
      </c>
      <c r="D362" s="207" t="s">
        <v>177</v>
      </c>
      <c r="E362" s="208" t="s">
        <v>617</v>
      </c>
      <c r="F362" s="209" t="s">
        <v>618</v>
      </c>
      <c r="G362" s="210" t="s">
        <v>123</v>
      </c>
      <c r="H362" s="211">
        <v>952.39999999999998</v>
      </c>
      <c r="I362" s="212"/>
      <c r="J362" s="213">
        <f>ROUND(I362*H362,2)</f>
        <v>0</v>
      </c>
      <c r="K362" s="209" t="s">
        <v>180</v>
      </c>
      <c r="L362" s="46"/>
      <c r="M362" s="214" t="s">
        <v>19</v>
      </c>
      <c r="N362" s="215" t="s">
        <v>47</v>
      </c>
      <c r="O362" s="86"/>
      <c r="P362" s="216">
        <f>O362*H362</f>
        <v>0</v>
      </c>
      <c r="Q362" s="216">
        <v>0.16370999999999999</v>
      </c>
      <c r="R362" s="216">
        <f>Q362*H362</f>
        <v>155.91740400000001</v>
      </c>
      <c r="S362" s="216">
        <v>0</v>
      </c>
      <c r="T362" s="217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8" t="s">
        <v>181</v>
      </c>
      <c r="AT362" s="218" t="s">
        <v>177</v>
      </c>
      <c r="AU362" s="218" t="s">
        <v>86</v>
      </c>
      <c r="AY362" s="19" t="s">
        <v>175</v>
      </c>
      <c r="BE362" s="219">
        <f>IF(N362="základní",J362,0)</f>
        <v>0</v>
      </c>
      <c r="BF362" s="219">
        <f>IF(N362="snížená",J362,0)</f>
        <v>0</v>
      </c>
      <c r="BG362" s="219">
        <f>IF(N362="zákl. přenesená",J362,0)</f>
        <v>0</v>
      </c>
      <c r="BH362" s="219">
        <f>IF(N362="sníž. přenesená",J362,0)</f>
        <v>0</v>
      </c>
      <c r="BI362" s="219">
        <f>IF(N362="nulová",J362,0)</f>
        <v>0</v>
      </c>
      <c r="BJ362" s="19" t="s">
        <v>84</v>
      </c>
      <c r="BK362" s="219">
        <f>ROUND(I362*H362,2)</f>
        <v>0</v>
      </c>
      <c r="BL362" s="19" t="s">
        <v>181</v>
      </c>
      <c r="BM362" s="218" t="s">
        <v>619</v>
      </c>
    </row>
    <row r="363" s="13" customFormat="1">
      <c r="A363" s="13"/>
      <c r="B363" s="220"/>
      <c r="C363" s="221"/>
      <c r="D363" s="222" t="s">
        <v>183</v>
      </c>
      <c r="E363" s="223" t="s">
        <v>19</v>
      </c>
      <c r="F363" s="224" t="s">
        <v>121</v>
      </c>
      <c r="G363" s="221"/>
      <c r="H363" s="225">
        <v>952.39999999999998</v>
      </c>
      <c r="I363" s="226"/>
      <c r="J363" s="221"/>
      <c r="K363" s="221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183</v>
      </c>
      <c r="AU363" s="231" t="s">
        <v>86</v>
      </c>
      <c r="AV363" s="13" t="s">
        <v>86</v>
      </c>
      <c r="AW363" s="13" t="s">
        <v>37</v>
      </c>
      <c r="AX363" s="13" t="s">
        <v>84</v>
      </c>
      <c r="AY363" s="231" t="s">
        <v>175</v>
      </c>
    </row>
    <row r="364" s="2" customFormat="1" ht="16.5" customHeight="1">
      <c r="A364" s="40"/>
      <c r="B364" s="41"/>
      <c r="C364" s="257" t="s">
        <v>620</v>
      </c>
      <c r="D364" s="257" t="s">
        <v>298</v>
      </c>
      <c r="E364" s="258" t="s">
        <v>621</v>
      </c>
      <c r="F364" s="259" t="s">
        <v>622</v>
      </c>
      <c r="G364" s="260" t="s">
        <v>123</v>
      </c>
      <c r="H364" s="261">
        <v>952.39999999999998</v>
      </c>
      <c r="I364" s="262"/>
      <c r="J364" s="263">
        <f>ROUND(I364*H364,2)</f>
        <v>0</v>
      </c>
      <c r="K364" s="259" t="s">
        <v>180</v>
      </c>
      <c r="L364" s="264"/>
      <c r="M364" s="265" t="s">
        <v>19</v>
      </c>
      <c r="N364" s="266" t="s">
        <v>47</v>
      </c>
      <c r="O364" s="86"/>
      <c r="P364" s="216">
        <f>O364*H364</f>
        <v>0</v>
      </c>
      <c r="Q364" s="216">
        <v>0.13400000000000001</v>
      </c>
      <c r="R364" s="216">
        <f>Q364*H364</f>
        <v>127.6216</v>
      </c>
      <c r="S364" s="216">
        <v>0</v>
      </c>
      <c r="T364" s="217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8" t="s">
        <v>213</v>
      </c>
      <c r="AT364" s="218" t="s">
        <v>298</v>
      </c>
      <c r="AU364" s="218" t="s">
        <v>86</v>
      </c>
      <c r="AY364" s="19" t="s">
        <v>175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9" t="s">
        <v>84</v>
      </c>
      <c r="BK364" s="219">
        <f>ROUND(I364*H364,2)</f>
        <v>0</v>
      </c>
      <c r="BL364" s="19" t="s">
        <v>181</v>
      </c>
      <c r="BM364" s="218" t="s">
        <v>623</v>
      </c>
    </row>
    <row r="365" s="2" customFormat="1" ht="16.5" customHeight="1">
      <c r="A365" s="40"/>
      <c r="B365" s="41"/>
      <c r="C365" s="207" t="s">
        <v>624</v>
      </c>
      <c r="D365" s="207" t="s">
        <v>177</v>
      </c>
      <c r="E365" s="208" t="s">
        <v>625</v>
      </c>
      <c r="F365" s="209" t="s">
        <v>626</v>
      </c>
      <c r="G365" s="210" t="s">
        <v>320</v>
      </c>
      <c r="H365" s="211">
        <v>7</v>
      </c>
      <c r="I365" s="212"/>
      <c r="J365" s="213">
        <f>ROUND(I365*H365,2)</f>
        <v>0</v>
      </c>
      <c r="K365" s="209" t="s">
        <v>19</v>
      </c>
      <c r="L365" s="46"/>
      <c r="M365" s="214" t="s">
        <v>19</v>
      </c>
      <c r="N365" s="215" t="s">
        <v>47</v>
      </c>
      <c r="O365" s="86"/>
      <c r="P365" s="216">
        <f>O365*H365</f>
        <v>0</v>
      </c>
      <c r="Q365" s="216">
        <v>0</v>
      </c>
      <c r="R365" s="216">
        <f>Q365*H365</f>
        <v>0</v>
      </c>
      <c r="S365" s="216">
        <v>0.001</v>
      </c>
      <c r="T365" s="217">
        <f>S365*H365</f>
        <v>0.0070000000000000001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8" t="s">
        <v>181</v>
      </c>
      <c r="AT365" s="218" t="s">
        <v>177</v>
      </c>
      <c r="AU365" s="218" t="s">
        <v>86</v>
      </c>
      <c r="AY365" s="19" t="s">
        <v>175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19" t="s">
        <v>84</v>
      </c>
      <c r="BK365" s="219">
        <f>ROUND(I365*H365,2)</f>
        <v>0</v>
      </c>
      <c r="BL365" s="19" t="s">
        <v>181</v>
      </c>
      <c r="BM365" s="218" t="s">
        <v>627</v>
      </c>
    </row>
    <row r="366" s="13" customFormat="1">
      <c r="A366" s="13"/>
      <c r="B366" s="220"/>
      <c r="C366" s="221"/>
      <c r="D366" s="222" t="s">
        <v>183</v>
      </c>
      <c r="E366" s="223" t="s">
        <v>19</v>
      </c>
      <c r="F366" s="224" t="s">
        <v>628</v>
      </c>
      <c r="G366" s="221"/>
      <c r="H366" s="225">
        <v>1</v>
      </c>
      <c r="I366" s="226"/>
      <c r="J366" s="221"/>
      <c r="K366" s="221"/>
      <c r="L366" s="227"/>
      <c r="M366" s="228"/>
      <c r="N366" s="229"/>
      <c r="O366" s="229"/>
      <c r="P366" s="229"/>
      <c r="Q366" s="229"/>
      <c r="R366" s="229"/>
      <c r="S366" s="229"/>
      <c r="T366" s="23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1" t="s">
        <v>183</v>
      </c>
      <c r="AU366" s="231" t="s">
        <v>86</v>
      </c>
      <c r="AV366" s="13" t="s">
        <v>86</v>
      </c>
      <c r="AW366" s="13" t="s">
        <v>37</v>
      </c>
      <c r="AX366" s="13" t="s">
        <v>76</v>
      </c>
      <c r="AY366" s="231" t="s">
        <v>175</v>
      </c>
    </row>
    <row r="367" s="13" customFormat="1">
      <c r="A367" s="13"/>
      <c r="B367" s="220"/>
      <c r="C367" s="221"/>
      <c r="D367" s="222" t="s">
        <v>183</v>
      </c>
      <c r="E367" s="223" t="s">
        <v>19</v>
      </c>
      <c r="F367" s="224" t="s">
        <v>629</v>
      </c>
      <c r="G367" s="221"/>
      <c r="H367" s="225">
        <v>1</v>
      </c>
      <c r="I367" s="226"/>
      <c r="J367" s="221"/>
      <c r="K367" s="221"/>
      <c r="L367" s="227"/>
      <c r="M367" s="228"/>
      <c r="N367" s="229"/>
      <c r="O367" s="229"/>
      <c r="P367" s="229"/>
      <c r="Q367" s="229"/>
      <c r="R367" s="229"/>
      <c r="S367" s="229"/>
      <c r="T367" s="23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1" t="s">
        <v>183</v>
      </c>
      <c r="AU367" s="231" t="s">
        <v>86</v>
      </c>
      <c r="AV367" s="13" t="s">
        <v>86</v>
      </c>
      <c r="AW367" s="13" t="s">
        <v>37</v>
      </c>
      <c r="AX367" s="13" t="s">
        <v>76</v>
      </c>
      <c r="AY367" s="231" t="s">
        <v>175</v>
      </c>
    </row>
    <row r="368" s="13" customFormat="1">
      <c r="A368" s="13"/>
      <c r="B368" s="220"/>
      <c r="C368" s="221"/>
      <c r="D368" s="222" t="s">
        <v>183</v>
      </c>
      <c r="E368" s="223" t="s">
        <v>19</v>
      </c>
      <c r="F368" s="224" t="s">
        <v>630</v>
      </c>
      <c r="G368" s="221"/>
      <c r="H368" s="225">
        <v>3</v>
      </c>
      <c r="I368" s="226"/>
      <c r="J368" s="221"/>
      <c r="K368" s="221"/>
      <c r="L368" s="227"/>
      <c r="M368" s="228"/>
      <c r="N368" s="229"/>
      <c r="O368" s="229"/>
      <c r="P368" s="229"/>
      <c r="Q368" s="229"/>
      <c r="R368" s="229"/>
      <c r="S368" s="229"/>
      <c r="T368" s="23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1" t="s">
        <v>183</v>
      </c>
      <c r="AU368" s="231" t="s">
        <v>86</v>
      </c>
      <c r="AV368" s="13" t="s">
        <v>86</v>
      </c>
      <c r="AW368" s="13" t="s">
        <v>37</v>
      </c>
      <c r="AX368" s="13" t="s">
        <v>76</v>
      </c>
      <c r="AY368" s="231" t="s">
        <v>175</v>
      </c>
    </row>
    <row r="369" s="13" customFormat="1">
      <c r="A369" s="13"/>
      <c r="B369" s="220"/>
      <c r="C369" s="221"/>
      <c r="D369" s="222" t="s">
        <v>183</v>
      </c>
      <c r="E369" s="223" t="s">
        <v>19</v>
      </c>
      <c r="F369" s="224" t="s">
        <v>631</v>
      </c>
      <c r="G369" s="221"/>
      <c r="H369" s="225">
        <v>1</v>
      </c>
      <c r="I369" s="226"/>
      <c r="J369" s="221"/>
      <c r="K369" s="221"/>
      <c r="L369" s="227"/>
      <c r="M369" s="228"/>
      <c r="N369" s="229"/>
      <c r="O369" s="229"/>
      <c r="P369" s="229"/>
      <c r="Q369" s="229"/>
      <c r="R369" s="229"/>
      <c r="S369" s="229"/>
      <c r="T369" s="23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1" t="s">
        <v>183</v>
      </c>
      <c r="AU369" s="231" t="s">
        <v>86</v>
      </c>
      <c r="AV369" s="13" t="s">
        <v>86</v>
      </c>
      <c r="AW369" s="13" t="s">
        <v>37</v>
      </c>
      <c r="AX369" s="13" t="s">
        <v>76</v>
      </c>
      <c r="AY369" s="231" t="s">
        <v>175</v>
      </c>
    </row>
    <row r="370" s="13" customFormat="1">
      <c r="A370" s="13"/>
      <c r="B370" s="220"/>
      <c r="C370" s="221"/>
      <c r="D370" s="222" t="s">
        <v>183</v>
      </c>
      <c r="E370" s="223" t="s">
        <v>19</v>
      </c>
      <c r="F370" s="224" t="s">
        <v>632</v>
      </c>
      <c r="G370" s="221"/>
      <c r="H370" s="225">
        <v>1</v>
      </c>
      <c r="I370" s="226"/>
      <c r="J370" s="221"/>
      <c r="K370" s="221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183</v>
      </c>
      <c r="AU370" s="231" t="s">
        <v>86</v>
      </c>
      <c r="AV370" s="13" t="s">
        <v>86</v>
      </c>
      <c r="AW370" s="13" t="s">
        <v>37</v>
      </c>
      <c r="AX370" s="13" t="s">
        <v>76</v>
      </c>
      <c r="AY370" s="231" t="s">
        <v>175</v>
      </c>
    </row>
    <row r="371" s="14" customFormat="1">
      <c r="A371" s="14"/>
      <c r="B371" s="232"/>
      <c r="C371" s="233"/>
      <c r="D371" s="222" t="s">
        <v>183</v>
      </c>
      <c r="E371" s="234" t="s">
        <v>19</v>
      </c>
      <c r="F371" s="235" t="s">
        <v>204</v>
      </c>
      <c r="G371" s="233"/>
      <c r="H371" s="236">
        <v>7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2" t="s">
        <v>183</v>
      </c>
      <c r="AU371" s="242" t="s">
        <v>86</v>
      </c>
      <c r="AV371" s="14" t="s">
        <v>181</v>
      </c>
      <c r="AW371" s="14" t="s">
        <v>37</v>
      </c>
      <c r="AX371" s="14" t="s">
        <v>84</v>
      </c>
      <c r="AY371" s="242" t="s">
        <v>175</v>
      </c>
    </row>
    <row r="372" s="2" customFormat="1">
      <c r="A372" s="40"/>
      <c r="B372" s="41"/>
      <c r="C372" s="207" t="s">
        <v>633</v>
      </c>
      <c r="D372" s="207" t="s">
        <v>177</v>
      </c>
      <c r="E372" s="208" t="s">
        <v>634</v>
      </c>
      <c r="F372" s="209" t="s">
        <v>635</v>
      </c>
      <c r="G372" s="210" t="s">
        <v>123</v>
      </c>
      <c r="H372" s="211">
        <v>952.39999999999998</v>
      </c>
      <c r="I372" s="212"/>
      <c r="J372" s="213">
        <f>ROUND(I372*H372,2)</f>
        <v>0</v>
      </c>
      <c r="K372" s="209" t="s">
        <v>180</v>
      </c>
      <c r="L372" s="46"/>
      <c r="M372" s="214" t="s">
        <v>19</v>
      </c>
      <c r="N372" s="215" t="s">
        <v>47</v>
      </c>
      <c r="O372" s="86"/>
      <c r="P372" s="216">
        <f>O372*H372</f>
        <v>0</v>
      </c>
      <c r="Q372" s="216">
        <v>0</v>
      </c>
      <c r="R372" s="216">
        <f>Q372*H372</f>
        <v>0</v>
      </c>
      <c r="S372" s="216">
        <v>0.34999999999999998</v>
      </c>
      <c r="T372" s="217">
        <f>S372*H372</f>
        <v>333.33999999999997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8" t="s">
        <v>181</v>
      </c>
      <c r="AT372" s="218" t="s">
        <v>177</v>
      </c>
      <c r="AU372" s="218" t="s">
        <v>86</v>
      </c>
      <c r="AY372" s="19" t="s">
        <v>175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9" t="s">
        <v>84</v>
      </c>
      <c r="BK372" s="219">
        <f>ROUND(I372*H372,2)</f>
        <v>0</v>
      </c>
      <c r="BL372" s="19" t="s">
        <v>181</v>
      </c>
      <c r="BM372" s="218" t="s">
        <v>636</v>
      </c>
    </row>
    <row r="373" s="13" customFormat="1">
      <c r="A373" s="13"/>
      <c r="B373" s="220"/>
      <c r="C373" s="221"/>
      <c r="D373" s="222" t="s">
        <v>183</v>
      </c>
      <c r="E373" s="223" t="s">
        <v>19</v>
      </c>
      <c r="F373" s="224" t="s">
        <v>637</v>
      </c>
      <c r="G373" s="221"/>
      <c r="H373" s="225">
        <v>293.39999999999998</v>
      </c>
      <c r="I373" s="226"/>
      <c r="J373" s="221"/>
      <c r="K373" s="221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183</v>
      </c>
      <c r="AU373" s="231" t="s">
        <v>86</v>
      </c>
      <c r="AV373" s="13" t="s">
        <v>86</v>
      </c>
      <c r="AW373" s="13" t="s">
        <v>37</v>
      </c>
      <c r="AX373" s="13" t="s">
        <v>76</v>
      </c>
      <c r="AY373" s="231" t="s">
        <v>175</v>
      </c>
    </row>
    <row r="374" s="13" customFormat="1">
      <c r="A374" s="13"/>
      <c r="B374" s="220"/>
      <c r="C374" s="221"/>
      <c r="D374" s="222" t="s">
        <v>183</v>
      </c>
      <c r="E374" s="223" t="s">
        <v>19</v>
      </c>
      <c r="F374" s="224" t="s">
        <v>638</v>
      </c>
      <c r="G374" s="221"/>
      <c r="H374" s="225">
        <v>301.10000000000002</v>
      </c>
      <c r="I374" s="226"/>
      <c r="J374" s="221"/>
      <c r="K374" s="221"/>
      <c r="L374" s="227"/>
      <c r="M374" s="228"/>
      <c r="N374" s="229"/>
      <c r="O374" s="229"/>
      <c r="P374" s="229"/>
      <c r="Q374" s="229"/>
      <c r="R374" s="229"/>
      <c r="S374" s="229"/>
      <c r="T374" s="23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1" t="s">
        <v>183</v>
      </c>
      <c r="AU374" s="231" t="s">
        <v>86</v>
      </c>
      <c r="AV374" s="13" t="s">
        <v>86</v>
      </c>
      <c r="AW374" s="13" t="s">
        <v>37</v>
      </c>
      <c r="AX374" s="13" t="s">
        <v>76</v>
      </c>
      <c r="AY374" s="231" t="s">
        <v>175</v>
      </c>
    </row>
    <row r="375" s="13" customFormat="1">
      <c r="A375" s="13"/>
      <c r="B375" s="220"/>
      <c r="C375" s="221"/>
      <c r="D375" s="222" t="s">
        <v>183</v>
      </c>
      <c r="E375" s="223" t="s">
        <v>19</v>
      </c>
      <c r="F375" s="224" t="s">
        <v>639</v>
      </c>
      <c r="G375" s="221"/>
      <c r="H375" s="225">
        <v>32.200000000000003</v>
      </c>
      <c r="I375" s="226"/>
      <c r="J375" s="221"/>
      <c r="K375" s="221"/>
      <c r="L375" s="227"/>
      <c r="M375" s="228"/>
      <c r="N375" s="229"/>
      <c r="O375" s="229"/>
      <c r="P375" s="229"/>
      <c r="Q375" s="229"/>
      <c r="R375" s="229"/>
      <c r="S375" s="229"/>
      <c r="T375" s="23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1" t="s">
        <v>183</v>
      </c>
      <c r="AU375" s="231" t="s">
        <v>86</v>
      </c>
      <c r="AV375" s="13" t="s">
        <v>86</v>
      </c>
      <c r="AW375" s="13" t="s">
        <v>37</v>
      </c>
      <c r="AX375" s="13" t="s">
        <v>76</v>
      </c>
      <c r="AY375" s="231" t="s">
        <v>175</v>
      </c>
    </row>
    <row r="376" s="13" customFormat="1">
      <c r="A376" s="13"/>
      <c r="B376" s="220"/>
      <c r="C376" s="221"/>
      <c r="D376" s="222" t="s">
        <v>183</v>
      </c>
      <c r="E376" s="223" t="s">
        <v>19</v>
      </c>
      <c r="F376" s="224" t="s">
        <v>640</v>
      </c>
      <c r="G376" s="221"/>
      <c r="H376" s="225">
        <v>168.09999999999999</v>
      </c>
      <c r="I376" s="226"/>
      <c r="J376" s="221"/>
      <c r="K376" s="221"/>
      <c r="L376" s="227"/>
      <c r="M376" s="228"/>
      <c r="N376" s="229"/>
      <c r="O376" s="229"/>
      <c r="P376" s="229"/>
      <c r="Q376" s="229"/>
      <c r="R376" s="229"/>
      <c r="S376" s="229"/>
      <c r="T376" s="23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1" t="s">
        <v>183</v>
      </c>
      <c r="AU376" s="231" t="s">
        <v>86</v>
      </c>
      <c r="AV376" s="13" t="s">
        <v>86</v>
      </c>
      <c r="AW376" s="13" t="s">
        <v>37</v>
      </c>
      <c r="AX376" s="13" t="s">
        <v>76</v>
      </c>
      <c r="AY376" s="231" t="s">
        <v>175</v>
      </c>
    </row>
    <row r="377" s="13" customFormat="1">
      <c r="A377" s="13"/>
      <c r="B377" s="220"/>
      <c r="C377" s="221"/>
      <c r="D377" s="222" t="s">
        <v>183</v>
      </c>
      <c r="E377" s="223" t="s">
        <v>19</v>
      </c>
      <c r="F377" s="224" t="s">
        <v>641</v>
      </c>
      <c r="G377" s="221"/>
      <c r="H377" s="225">
        <v>157.59999999999999</v>
      </c>
      <c r="I377" s="226"/>
      <c r="J377" s="221"/>
      <c r="K377" s="221"/>
      <c r="L377" s="227"/>
      <c r="M377" s="228"/>
      <c r="N377" s="229"/>
      <c r="O377" s="229"/>
      <c r="P377" s="229"/>
      <c r="Q377" s="229"/>
      <c r="R377" s="229"/>
      <c r="S377" s="229"/>
      <c r="T377" s="23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1" t="s">
        <v>183</v>
      </c>
      <c r="AU377" s="231" t="s">
        <v>86</v>
      </c>
      <c r="AV377" s="13" t="s">
        <v>86</v>
      </c>
      <c r="AW377" s="13" t="s">
        <v>37</v>
      </c>
      <c r="AX377" s="13" t="s">
        <v>76</v>
      </c>
      <c r="AY377" s="231" t="s">
        <v>175</v>
      </c>
    </row>
    <row r="378" s="14" customFormat="1">
      <c r="A378" s="14"/>
      <c r="B378" s="232"/>
      <c r="C378" s="233"/>
      <c r="D378" s="222" t="s">
        <v>183</v>
      </c>
      <c r="E378" s="234" t="s">
        <v>121</v>
      </c>
      <c r="F378" s="235" t="s">
        <v>204</v>
      </c>
      <c r="G378" s="233"/>
      <c r="H378" s="236">
        <v>952.39999999999998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2" t="s">
        <v>183</v>
      </c>
      <c r="AU378" s="242" t="s">
        <v>86</v>
      </c>
      <c r="AV378" s="14" t="s">
        <v>181</v>
      </c>
      <c r="AW378" s="14" t="s">
        <v>37</v>
      </c>
      <c r="AX378" s="14" t="s">
        <v>84</v>
      </c>
      <c r="AY378" s="242" t="s">
        <v>175</v>
      </c>
    </row>
    <row r="379" s="2" customFormat="1">
      <c r="A379" s="40"/>
      <c r="B379" s="41"/>
      <c r="C379" s="207" t="s">
        <v>642</v>
      </c>
      <c r="D379" s="207" t="s">
        <v>177</v>
      </c>
      <c r="E379" s="208" t="s">
        <v>643</v>
      </c>
      <c r="F379" s="209" t="s">
        <v>644</v>
      </c>
      <c r="G379" s="210" t="s">
        <v>123</v>
      </c>
      <c r="H379" s="211">
        <v>496</v>
      </c>
      <c r="I379" s="212"/>
      <c r="J379" s="213">
        <f>ROUND(I379*H379,2)</f>
        <v>0</v>
      </c>
      <c r="K379" s="209" t="s">
        <v>180</v>
      </c>
      <c r="L379" s="46"/>
      <c r="M379" s="214" t="s">
        <v>19</v>
      </c>
      <c r="N379" s="215" t="s">
        <v>47</v>
      </c>
      <c r="O379" s="86"/>
      <c r="P379" s="216">
        <f>O379*H379</f>
        <v>0</v>
      </c>
      <c r="Q379" s="216">
        <v>0.00029</v>
      </c>
      <c r="R379" s="216">
        <f>Q379*H379</f>
        <v>0.14384</v>
      </c>
      <c r="S379" s="216">
        <v>0.053999999999999999</v>
      </c>
      <c r="T379" s="217">
        <f>S379*H379</f>
        <v>26.783999999999999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8" t="s">
        <v>181</v>
      </c>
      <c r="AT379" s="218" t="s">
        <v>177</v>
      </c>
      <c r="AU379" s="218" t="s">
        <v>86</v>
      </c>
      <c r="AY379" s="19" t="s">
        <v>175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9" t="s">
        <v>84</v>
      </c>
      <c r="BK379" s="219">
        <f>ROUND(I379*H379,2)</f>
        <v>0</v>
      </c>
      <c r="BL379" s="19" t="s">
        <v>181</v>
      </c>
      <c r="BM379" s="218" t="s">
        <v>645</v>
      </c>
    </row>
    <row r="380" s="13" customFormat="1">
      <c r="A380" s="13"/>
      <c r="B380" s="220"/>
      <c r="C380" s="221"/>
      <c r="D380" s="222" t="s">
        <v>183</v>
      </c>
      <c r="E380" s="223" t="s">
        <v>19</v>
      </c>
      <c r="F380" s="224" t="s">
        <v>504</v>
      </c>
      <c r="G380" s="221"/>
      <c r="H380" s="225">
        <v>253</v>
      </c>
      <c r="I380" s="226"/>
      <c r="J380" s="221"/>
      <c r="K380" s="221"/>
      <c r="L380" s="227"/>
      <c r="M380" s="228"/>
      <c r="N380" s="229"/>
      <c r="O380" s="229"/>
      <c r="P380" s="229"/>
      <c r="Q380" s="229"/>
      <c r="R380" s="229"/>
      <c r="S380" s="229"/>
      <c r="T380" s="23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1" t="s">
        <v>183</v>
      </c>
      <c r="AU380" s="231" t="s">
        <v>86</v>
      </c>
      <c r="AV380" s="13" t="s">
        <v>86</v>
      </c>
      <c r="AW380" s="13" t="s">
        <v>37</v>
      </c>
      <c r="AX380" s="13" t="s">
        <v>76</v>
      </c>
      <c r="AY380" s="231" t="s">
        <v>175</v>
      </c>
    </row>
    <row r="381" s="13" customFormat="1">
      <c r="A381" s="13"/>
      <c r="B381" s="220"/>
      <c r="C381" s="221"/>
      <c r="D381" s="222" t="s">
        <v>183</v>
      </c>
      <c r="E381" s="223" t="s">
        <v>19</v>
      </c>
      <c r="F381" s="224" t="s">
        <v>505</v>
      </c>
      <c r="G381" s="221"/>
      <c r="H381" s="225">
        <v>243</v>
      </c>
      <c r="I381" s="226"/>
      <c r="J381" s="221"/>
      <c r="K381" s="221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183</v>
      </c>
      <c r="AU381" s="231" t="s">
        <v>86</v>
      </c>
      <c r="AV381" s="13" t="s">
        <v>86</v>
      </c>
      <c r="AW381" s="13" t="s">
        <v>37</v>
      </c>
      <c r="AX381" s="13" t="s">
        <v>76</v>
      </c>
      <c r="AY381" s="231" t="s">
        <v>175</v>
      </c>
    </row>
    <row r="382" s="14" customFormat="1">
      <c r="A382" s="14"/>
      <c r="B382" s="232"/>
      <c r="C382" s="233"/>
      <c r="D382" s="222" t="s">
        <v>183</v>
      </c>
      <c r="E382" s="234" t="s">
        <v>19</v>
      </c>
      <c r="F382" s="235" t="s">
        <v>204</v>
      </c>
      <c r="G382" s="233"/>
      <c r="H382" s="236">
        <v>496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2" t="s">
        <v>183</v>
      </c>
      <c r="AU382" s="242" t="s">
        <v>86</v>
      </c>
      <c r="AV382" s="14" t="s">
        <v>181</v>
      </c>
      <c r="AW382" s="14" t="s">
        <v>37</v>
      </c>
      <c r="AX382" s="14" t="s">
        <v>84</v>
      </c>
      <c r="AY382" s="242" t="s">
        <v>175</v>
      </c>
    </row>
    <row r="383" s="12" customFormat="1" ht="22.8" customHeight="1">
      <c r="A383" s="12"/>
      <c r="B383" s="191"/>
      <c r="C383" s="192"/>
      <c r="D383" s="193" t="s">
        <v>75</v>
      </c>
      <c r="E383" s="205" t="s">
        <v>646</v>
      </c>
      <c r="F383" s="205" t="s">
        <v>647</v>
      </c>
      <c r="G383" s="192"/>
      <c r="H383" s="192"/>
      <c r="I383" s="195"/>
      <c r="J383" s="206">
        <f>BK383</f>
        <v>0</v>
      </c>
      <c r="K383" s="192"/>
      <c r="L383" s="197"/>
      <c r="M383" s="198"/>
      <c r="N383" s="199"/>
      <c r="O383" s="199"/>
      <c r="P383" s="200">
        <f>SUM(P384:P391)</f>
        <v>0</v>
      </c>
      <c r="Q383" s="199"/>
      <c r="R383" s="200">
        <f>SUM(R384:R391)</f>
        <v>0</v>
      </c>
      <c r="S383" s="199"/>
      <c r="T383" s="201">
        <f>SUM(T384:T391)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2" t="s">
        <v>84</v>
      </c>
      <c r="AT383" s="203" t="s">
        <v>75</v>
      </c>
      <c r="AU383" s="203" t="s">
        <v>84</v>
      </c>
      <c r="AY383" s="202" t="s">
        <v>175</v>
      </c>
      <c r="BK383" s="204">
        <f>SUM(BK384:BK391)</f>
        <v>0</v>
      </c>
    </row>
    <row r="384" s="2" customFormat="1">
      <c r="A384" s="40"/>
      <c r="B384" s="41"/>
      <c r="C384" s="207" t="s">
        <v>648</v>
      </c>
      <c r="D384" s="207" t="s">
        <v>177</v>
      </c>
      <c r="E384" s="208" t="s">
        <v>649</v>
      </c>
      <c r="F384" s="209" t="s">
        <v>650</v>
      </c>
      <c r="G384" s="210" t="s">
        <v>287</v>
      </c>
      <c r="H384" s="211">
        <v>2942.011</v>
      </c>
      <c r="I384" s="212"/>
      <c r="J384" s="213">
        <f>ROUND(I384*H384,2)</f>
        <v>0</v>
      </c>
      <c r="K384" s="209" t="s">
        <v>180</v>
      </c>
      <c r="L384" s="46"/>
      <c r="M384" s="214" t="s">
        <v>19</v>
      </c>
      <c r="N384" s="215" t="s">
        <v>47</v>
      </c>
      <c r="O384" s="86"/>
      <c r="P384" s="216">
        <f>O384*H384</f>
        <v>0</v>
      </c>
      <c r="Q384" s="216">
        <v>0</v>
      </c>
      <c r="R384" s="216">
        <f>Q384*H384</f>
        <v>0</v>
      </c>
      <c r="S384" s="216">
        <v>0</v>
      </c>
      <c r="T384" s="217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8" t="s">
        <v>181</v>
      </c>
      <c r="AT384" s="218" t="s">
        <v>177</v>
      </c>
      <c r="AU384" s="218" t="s">
        <v>86</v>
      </c>
      <c r="AY384" s="19" t="s">
        <v>175</v>
      </c>
      <c r="BE384" s="219">
        <f>IF(N384="základní",J384,0)</f>
        <v>0</v>
      </c>
      <c r="BF384" s="219">
        <f>IF(N384="snížená",J384,0)</f>
        <v>0</v>
      </c>
      <c r="BG384" s="219">
        <f>IF(N384="zákl. přenesená",J384,0)</f>
        <v>0</v>
      </c>
      <c r="BH384" s="219">
        <f>IF(N384="sníž. přenesená",J384,0)</f>
        <v>0</v>
      </c>
      <c r="BI384" s="219">
        <f>IF(N384="nulová",J384,0)</f>
        <v>0</v>
      </c>
      <c r="BJ384" s="19" t="s">
        <v>84</v>
      </c>
      <c r="BK384" s="219">
        <f>ROUND(I384*H384,2)</f>
        <v>0</v>
      </c>
      <c r="BL384" s="19" t="s">
        <v>181</v>
      </c>
      <c r="BM384" s="218" t="s">
        <v>651</v>
      </c>
    </row>
    <row r="385" s="2" customFormat="1">
      <c r="A385" s="40"/>
      <c r="B385" s="41"/>
      <c r="C385" s="207" t="s">
        <v>652</v>
      </c>
      <c r="D385" s="207" t="s">
        <v>177</v>
      </c>
      <c r="E385" s="208" t="s">
        <v>653</v>
      </c>
      <c r="F385" s="209" t="s">
        <v>654</v>
      </c>
      <c r="G385" s="210" t="s">
        <v>287</v>
      </c>
      <c r="H385" s="211">
        <v>55898.209000000003</v>
      </c>
      <c r="I385" s="212"/>
      <c r="J385" s="213">
        <f>ROUND(I385*H385,2)</f>
        <v>0</v>
      </c>
      <c r="K385" s="209" t="s">
        <v>180</v>
      </c>
      <c r="L385" s="46"/>
      <c r="M385" s="214" t="s">
        <v>19</v>
      </c>
      <c r="N385" s="215" t="s">
        <v>47</v>
      </c>
      <c r="O385" s="86"/>
      <c r="P385" s="216">
        <f>O385*H385</f>
        <v>0</v>
      </c>
      <c r="Q385" s="216">
        <v>0</v>
      </c>
      <c r="R385" s="216">
        <f>Q385*H385</f>
        <v>0</v>
      </c>
      <c r="S385" s="216">
        <v>0</v>
      </c>
      <c r="T385" s="217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8" t="s">
        <v>181</v>
      </c>
      <c r="AT385" s="218" t="s">
        <v>177</v>
      </c>
      <c r="AU385" s="218" t="s">
        <v>86</v>
      </c>
      <c r="AY385" s="19" t="s">
        <v>175</v>
      </c>
      <c r="BE385" s="219">
        <f>IF(N385="základní",J385,0)</f>
        <v>0</v>
      </c>
      <c r="BF385" s="219">
        <f>IF(N385="snížená",J385,0)</f>
        <v>0</v>
      </c>
      <c r="BG385" s="219">
        <f>IF(N385="zákl. přenesená",J385,0)</f>
        <v>0</v>
      </c>
      <c r="BH385" s="219">
        <f>IF(N385="sníž. přenesená",J385,0)</f>
        <v>0</v>
      </c>
      <c r="BI385" s="219">
        <f>IF(N385="nulová",J385,0)</f>
        <v>0</v>
      </c>
      <c r="BJ385" s="19" t="s">
        <v>84</v>
      </c>
      <c r="BK385" s="219">
        <f>ROUND(I385*H385,2)</f>
        <v>0</v>
      </c>
      <c r="BL385" s="19" t="s">
        <v>181</v>
      </c>
      <c r="BM385" s="218" t="s">
        <v>655</v>
      </c>
    </row>
    <row r="386" s="13" customFormat="1">
      <c r="A386" s="13"/>
      <c r="B386" s="220"/>
      <c r="C386" s="221"/>
      <c r="D386" s="222" t="s">
        <v>183</v>
      </c>
      <c r="E386" s="221"/>
      <c r="F386" s="224" t="s">
        <v>656</v>
      </c>
      <c r="G386" s="221"/>
      <c r="H386" s="225">
        <v>55898.209000000003</v>
      </c>
      <c r="I386" s="226"/>
      <c r="J386" s="221"/>
      <c r="K386" s="221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183</v>
      </c>
      <c r="AU386" s="231" t="s">
        <v>86</v>
      </c>
      <c r="AV386" s="13" t="s">
        <v>86</v>
      </c>
      <c r="AW386" s="13" t="s">
        <v>4</v>
      </c>
      <c r="AX386" s="13" t="s">
        <v>84</v>
      </c>
      <c r="AY386" s="231" t="s">
        <v>175</v>
      </c>
    </row>
    <row r="387" s="2" customFormat="1">
      <c r="A387" s="40"/>
      <c r="B387" s="41"/>
      <c r="C387" s="207" t="s">
        <v>657</v>
      </c>
      <c r="D387" s="207" t="s">
        <v>177</v>
      </c>
      <c r="E387" s="208" t="s">
        <v>658</v>
      </c>
      <c r="F387" s="209" t="s">
        <v>659</v>
      </c>
      <c r="G387" s="210" t="s">
        <v>287</v>
      </c>
      <c r="H387" s="211">
        <v>27.591000000000001</v>
      </c>
      <c r="I387" s="212"/>
      <c r="J387" s="213">
        <f>ROUND(I387*H387,2)</f>
        <v>0</v>
      </c>
      <c r="K387" s="209" t="s">
        <v>180</v>
      </c>
      <c r="L387" s="46"/>
      <c r="M387" s="214" t="s">
        <v>19</v>
      </c>
      <c r="N387" s="215" t="s">
        <v>47</v>
      </c>
      <c r="O387" s="86"/>
      <c r="P387" s="216">
        <f>O387*H387</f>
        <v>0</v>
      </c>
      <c r="Q387" s="216">
        <v>0</v>
      </c>
      <c r="R387" s="216">
        <f>Q387*H387</f>
        <v>0</v>
      </c>
      <c r="S387" s="216">
        <v>0</v>
      </c>
      <c r="T387" s="217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8" t="s">
        <v>181</v>
      </c>
      <c r="AT387" s="218" t="s">
        <v>177</v>
      </c>
      <c r="AU387" s="218" t="s">
        <v>86</v>
      </c>
      <c r="AY387" s="19" t="s">
        <v>175</v>
      </c>
      <c r="BE387" s="219">
        <f>IF(N387="základní",J387,0)</f>
        <v>0</v>
      </c>
      <c r="BF387" s="219">
        <f>IF(N387="snížená",J387,0)</f>
        <v>0</v>
      </c>
      <c r="BG387" s="219">
        <f>IF(N387="zákl. přenesená",J387,0)</f>
        <v>0</v>
      </c>
      <c r="BH387" s="219">
        <f>IF(N387="sníž. přenesená",J387,0)</f>
        <v>0</v>
      </c>
      <c r="BI387" s="219">
        <f>IF(N387="nulová",J387,0)</f>
        <v>0</v>
      </c>
      <c r="BJ387" s="19" t="s">
        <v>84</v>
      </c>
      <c r="BK387" s="219">
        <f>ROUND(I387*H387,2)</f>
        <v>0</v>
      </c>
      <c r="BL387" s="19" t="s">
        <v>181</v>
      </c>
      <c r="BM387" s="218" t="s">
        <v>660</v>
      </c>
    </row>
    <row r="388" s="2" customFormat="1">
      <c r="A388" s="40"/>
      <c r="B388" s="41"/>
      <c r="C388" s="207" t="s">
        <v>661</v>
      </c>
      <c r="D388" s="207" t="s">
        <v>177</v>
      </c>
      <c r="E388" s="208" t="s">
        <v>662</v>
      </c>
      <c r="F388" s="209" t="s">
        <v>663</v>
      </c>
      <c r="G388" s="210" t="s">
        <v>287</v>
      </c>
      <c r="H388" s="211">
        <v>1337.5650000000001</v>
      </c>
      <c r="I388" s="212"/>
      <c r="J388" s="213">
        <f>ROUND(I388*H388,2)</f>
        <v>0</v>
      </c>
      <c r="K388" s="209" t="s">
        <v>180</v>
      </c>
      <c r="L388" s="46"/>
      <c r="M388" s="214" t="s">
        <v>19</v>
      </c>
      <c r="N388" s="215" t="s">
        <v>47</v>
      </c>
      <c r="O388" s="86"/>
      <c r="P388" s="216">
        <f>O388*H388</f>
        <v>0</v>
      </c>
      <c r="Q388" s="216">
        <v>0</v>
      </c>
      <c r="R388" s="216">
        <f>Q388*H388</f>
        <v>0</v>
      </c>
      <c r="S388" s="216">
        <v>0</v>
      </c>
      <c r="T388" s="217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8" t="s">
        <v>181</v>
      </c>
      <c r="AT388" s="218" t="s">
        <v>177</v>
      </c>
      <c r="AU388" s="218" t="s">
        <v>86</v>
      </c>
      <c r="AY388" s="19" t="s">
        <v>175</v>
      </c>
      <c r="BE388" s="219">
        <f>IF(N388="základní",J388,0)</f>
        <v>0</v>
      </c>
      <c r="BF388" s="219">
        <f>IF(N388="snížená",J388,0)</f>
        <v>0</v>
      </c>
      <c r="BG388" s="219">
        <f>IF(N388="zákl. přenesená",J388,0)</f>
        <v>0</v>
      </c>
      <c r="BH388" s="219">
        <f>IF(N388="sníž. přenesená",J388,0)</f>
        <v>0</v>
      </c>
      <c r="BI388" s="219">
        <f>IF(N388="nulová",J388,0)</f>
        <v>0</v>
      </c>
      <c r="BJ388" s="19" t="s">
        <v>84</v>
      </c>
      <c r="BK388" s="219">
        <f>ROUND(I388*H388,2)</f>
        <v>0</v>
      </c>
      <c r="BL388" s="19" t="s">
        <v>181</v>
      </c>
      <c r="BM388" s="218" t="s">
        <v>664</v>
      </c>
    </row>
    <row r="389" s="2" customFormat="1">
      <c r="A389" s="40"/>
      <c r="B389" s="41"/>
      <c r="C389" s="207" t="s">
        <v>665</v>
      </c>
      <c r="D389" s="207" t="s">
        <v>177</v>
      </c>
      <c r="E389" s="208" t="s">
        <v>666</v>
      </c>
      <c r="F389" s="209" t="s">
        <v>667</v>
      </c>
      <c r="G389" s="210" t="s">
        <v>287</v>
      </c>
      <c r="H389" s="211">
        <v>115.857</v>
      </c>
      <c r="I389" s="212"/>
      <c r="J389" s="213">
        <f>ROUND(I389*H389,2)</f>
        <v>0</v>
      </c>
      <c r="K389" s="209" t="s">
        <v>180</v>
      </c>
      <c r="L389" s="46"/>
      <c r="M389" s="214" t="s">
        <v>19</v>
      </c>
      <c r="N389" s="215" t="s">
        <v>47</v>
      </c>
      <c r="O389" s="86"/>
      <c r="P389" s="216">
        <f>O389*H389</f>
        <v>0</v>
      </c>
      <c r="Q389" s="216">
        <v>0</v>
      </c>
      <c r="R389" s="216">
        <f>Q389*H389</f>
        <v>0</v>
      </c>
      <c r="S389" s="216">
        <v>0</v>
      </c>
      <c r="T389" s="217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8" t="s">
        <v>181</v>
      </c>
      <c r="AT389" s="218" t="s">
        <v>177</v>
      </c>
      <c r="AU389" s="218" t="s">
        <v>86</v>
      </c>
      <c r="AY389" s="19" t="s">
        <v>175</v>
      </c>
      <c r="BE389" s="219">
        <f>IF(N389="základní",J389,0)</f>
        <v>0</v>
      </c>
      <c r="BF389" s="219">
        <f>IF(N389="snížená",J389,0)</f>
        <v>0</v>
      </c>
      <c r="BG389" s="219">
        <f>IF(N389="zákl. přenesená",J389,0)</f>
        <v>0</v>
      </c>
      <c r="BH389" s="219">
        <f>IF(N389="sníž. přenesená",J389,0)</f>
        <v>0</v>
      </c>
      <c r="BI389" s="219">
        <f>IF(N389="nulová",J389,0)</f>
        <v>0</v>
      </c>
      <c r="BJ389" s="19" t="s">
        <v>84</v>
      </c>
      <c r="BK389" s="219">
        <f>ROUND(I389*H389,2)</f>
        <v>0</v>
      </c>
      <c r="BL389" s="19" t="s">
        <v>181</v>
      </c>
      <c r="BM389" s="218" t="s">
        <v>668</v>
      </c>
    </row>
    <row r="390" s="2" customFormat="1">
      <c r="A390" s="40"/>
      <c r="B390" s="41"/>
      <c r="C390" s="207" t="s">
        <v>669</v>
      </c>
      <c r="D390" s="207" t="s">
        <v>177</v>
      </c>
      <c r="E390" s="208" t="s">
        <v>670</v>
      </c>
      <c r="F390" s="209" t="s">
        <v>671</v>
      </c>
      <c r="G390" s="210" t="s">
        <v>287</v>
      </c>
      <c r="H390" s="211">
        <v>544.95100000000002</v>
      </c>
      <c r="I390" s="212"/>
      <c r="J390" s="213">
        <f>ROUND(I390*H390,2)</f>
        <v>0</v>
      </c>
      <c r="K390" s="209" t="s">
        <v>180</v>
      </c>
      <c r="L390" s="46"/>
      <c r="M390" s="214" t="s">
        <v>19</v>
      </c>
      <c r="N390" s="215" t="s">
        <v>47</v>
      </c>
      <c r="O390" s="86"/>
      <c r="P390" s="216">
        <f>O390*H390</f>
        <v>0</v>
      </c>
      <c r="Q390" s="216">
        <v>0</v>
      </c>
      <c r="R390" s="216">
        <f>Q390*H390</f>
        <v>0</v>
      </c>
      <c r="S390" s="216">
        <v>0</v>
      </c>
      <c r="T390" s="217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8" t="s">
        <v>181</v>
      </c>
      <c r="AT390" s="218" t="s">
        <v>177</v>
      </c>
      <c r="AU390" s="218" t="s">
        <v>86</v>
      </c>
      <c r="AY390" s="19" t="s">
        <v>175</v>
      </c>
      <c r="BE390" s="219">
        <f>IF(N390="základní",J390,0)</f>
        <v>0</v>
      </c>
      <c r="BF390" s="219">
        <f>IF(N390="snížená",J390,0)</f>
        <v>0</v>
      </c>
      <c r="BG390" s="219">
        <f>IF(N390="zákl. přenesená",J390,0)</f>
        <v>0</v>
      </c>
      <c r="BH390" s="219">
        <f>IF(N390="sníž. přenesená",J390,0)</f>
        <v>0</v>
      </c>
      <c r="BI390" s="219">
        <f>IF(N390="nulová",J390,0)</f>
        <v>0</v>
      </c>
      <c r="BJ390" s="19" t="s">
        <v>84</v>
      </c>
      <c r="BK390" s="219">
        <f>ROUND(I390*H390,2)</f>
        <v>0</v>
      </c>
      <c r="BL390" s="19" t="s">
        <v>181</v>
      </c>
      <c r="BM390" s="218" t="s">
        <v>672</v>
      </c>
    </row>
    <row r="391" s="2" customFormat="1">
      <c r="A391" s="40"/>
      <c r="B391" s="41"/>
      <c r="C391" s="207" t="s">
        <v>673</v>
      </c>
      <c r="D391" s="207" t="s">
        <v>177</v>
      </c>
      <c r="E391" s="208" t="s">
        <v>674</v>
      </c>
      <c r="F391" s="209" t="s">
        <v>286</v>
      </c>
      <c r="G391" s="210" t="s">
        <v>287</v>
      </c>
      <c r="H391" s="211">
        <v>777.86699999999996</v>
      </c>
      <c r="I391" s="212"/>
      <c r="J391" s="213">
        <f>ROUND(I391*H391,2)</f>
        <v>0</v>
      </c>
      <c r="K391" s="209" t="s">
        <v>180</v>
      </c>
      <c r="L391" s="46"/>
      <c r="M391" s="214" t="s">
        <v>19</v>
      </c>
      <c r="N391" s="215" t="s">
        <v>47</v>
      </c>
      <c r="O391" s="86"/>
      <c r="P391" s="216">
        <f>O391*H391</f>
        <v>0</v>
      </c>
      <c r="Q391" s="216">
        <v>0</v>
      </c>
      <c r="R391" s="216">
        <f>Q391*H391</f>
        <v>0</v>
      </c>
      <c r="S391" s="216">
        <v>0</v>
      </c>
      <c r="T391" s="217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8" t="s">
        <v>181</v>
      </c>
      <c r="AT391" s="218" t="s">
        <v>177</v>
      </c>
      <c r="AU391" s="218" t="s">
        <v>86</v>
      </c>
      <c r="AY391" s="19" t="s">
        <v>175</v>
      </c>
      <c r="BE391" s="219">
        <f>IF(N391="základní",J391,0)</f>
        <v>0</v>
      </c>
      <c r="BF391" s="219">
        <f>IF(N391="snížená",J391,0)</f>
        <v>0</v>
      </c>
      <c r="BG391" s="219">
        <f>IF(N391="zákl. přenesená",J391,0)</f>
        <v>0</v>
      </c>
      <c r="BH391" s="219">
        <f>IF(N391="sníž. přenesená",J391,0)</f>
        <v>0</v>
      </c>
      <c r="BI391" s="219">
        <f>IF(N391="nulová",J391,0)</f>
        <v>0</v>
      </c>
      <c r="BJ391" s="19" t="s">
        <v>84</v>
      </c>
      <c r="BK391" s="219">
        <f>ROUND(I391*H391,2)</f>
        <v>0</v>
      </c>
      <c r="BL391" s="19" t="s">
        <v>181</v>
      </c>
      <c r="BM391" s="218" t="s">
        <v>675</v>
      </c>
    </row>
    <row r="392" s="12" customFormat="1" ht="22.8" customHeight="1">
      <c r="A392" s="12"/>
      <c r="B392" s="191"/>
      <c r="C392" s="192"/>
      <c r="D392" s="193" t="s">
        <v>75</v>
      </c>
      <c r="E392" s="205" t="s">
        <v>676</v>
      </c>
      <c r="F392" s="205" t="s">
        <v>677</v>
      </c>
      <c r="G392" s="192"/>
      <c r="H392" s="192"/>
      <c r="I392" s="195"/>
      <c r="J392" s="206">
        <f>BK392</f>
        <v>0</v>
      </c>
      <c r="K392" s="192"/>
      <c r="L392" s="197"/>
      <c r="M392" s="198"/>
      <c r="N392" s="199"/>
      <c r="O392" s="199"/>
      <c r="P392" s="200">
        <f>SUM(P393:P394)</f>
        <v>0</v>
      </c>
      <c r="Q392" s="199"/>
      <c r="R392" s="200">
        <f>SUM(R393:R394)</f>
        <v>0</v>
      </c>
      <c r="S392" s="199"/>
      <c r="T392" s="201">
        <f>SUM(T393:T394)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2" t="s">
        <v>84</v>
      </c>
      <c r="AT392" s="203" t="s">
        <v>75</v>
      </c>
      <c r="AU392" s="203" t="s">
        <v>84</v>
      </c>
      <c r="AY392" s="202" t="s">
        <v>175</v>
      </c>
      <c r="BK392" s="204">
        <f>SUM(BK393:BK394)</f>
        <v>0</v>
      </c>
    </row>
    <row r="393" s="2" customFormat="1">
      <c r="A393" s="40"/>
      <c r="B393" s="41"/>
      <c r="C393" s="207" t="s">
        <v>678</v>
      </c>
      <c r="D393" s="207" t="s">
        <v>177</v>
      </c>
      <c r="E393" s="208" t="s">
        <v>679</v>
      </c>
      <c r="F393" s="209" t="s">
        <v>680</v>
      </c>
      <c r="G393" s="210" t="s">
        <v>287</v>
      </c>
      <c r="H393" s="211">
        <v>878.99400000000003</v>
      </c>
      <c r="I393" s="212"/>
      <c r="J393" s="213">
        <f>ROUND(I393*H393,2)</f>
        <v>0</v>
      </c>
      <c r="K393" s="209" t="s">
        <v>180</v>
      </c>
      <c r="L393" s="46"/>
      <c r="M393" s="214" t="s">
        <v>19</v>
      </c>
      <c r="N393" s="215" t="s">
        <v>47</v>
      </c>
      <c r="O393" s="86"/>
      <c r="P393" s="216">
        <f>O393*H393</f>
        <v>0</v>
      </c>
      <c r="Q393" s="216">
        <v>0</v>
      </c>
      <c r="R393" s="216">
        <f>Q393*H393</f>
        <v>0</v>
      </c>
      <c r="S393" s="216">
        <v>0</v>
      </c>
      <c r="T393" s="217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8" t="s">
        <v>181</v>
      </c>
      <c r="AT393" s="218" t="s">
        <v>177</v>
      </c>
      <c r="AU393" s="218" t="s">
        <v>86</v>
      </c>
      <c r="AY393" s="19" t="s">
        <v>175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19" t="s">
        <v>84</v>
      </c>
      <c r="BK393" s="219">
        <f>ROUND(I393*H393,2)</f>
        <v>0</v>
      </c>
      <c r="BL393" s="19" t="s">
        <v>181</v>
      </c>
      <c r="BM393" s="218" t="s">
        <v>681</v>
      </c>
    </row>
    <row r="394" s="2" customFormat="1">
      <c r="A394" s="40"/>
      <c r="B394" s="41"/>
      <c r="C394" s="207" t="s">
        <v>682</v>
      </c>
      <c r="D394" s="207" t="s">
        <v>177</v>
      </c>
      <c r="E394" s="208" t="s">
        <v>683</v>
      </c>
      <c r="F394" s="209" t="s">
        <v>684</v>
      </c>
      <c r="G394" s="210" t="s">
        <v>287</v>
      </c>
      <c r="H394" s="211">
        <v>878.99400000000003</v>
      </c>
      <c r="I394" s="212"/>
      <c r="J394" s="213">
        <f>ROUND(I394*H394,2)</f>
        <v>0</v>
      </c>
      <c r="K394" s="209" t="s">
        <v>180</v>
      </c>
      <c r="L394" s="46"/>
      <c r="M394" s="278" t="s">
        <v>19</v>
      </c>
      <c r="N394" s="279" t="s">
        <v>47</v>
      </c>
      <c r="O394" s="280"/>
      <c r="P394" s="281">
        <f>O394*H394</f>
        <v>0</v>
      </c>
      <c r="Q394" s="281">
        <v>0</v>
      </c>
      <c r="R394" s="281">
        <f>Q394*H394</f>
        <v>0</v>
      </c>
      <c r="S394" s="281">
        <v>0</v>
      </c>
      <c r="T394" s="282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8" t="s">
        <v>181</v>
      </c>
      <c r="AT394" s="218" t="s">
        <v>177</v>
      </c>
      <c r="AU394" s="218" t="s">
        <v>86</v>
      </c>
      <c r="AY394" s="19" t="s">
        <v>175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84</v>
      </c>
      <c r="BK394" s="219">
        <f>ROUND(I394*H394,2)</f>
        <v>0</v>
      </c>
      <c r="BL394" s="19" t="s">
        <v>181</v>
      </c>
      <c r="BM394" s="218" t="s">
        <v>685</v>
      </c>
    </row>
    <row r="395" s="2" customFormat="1" ht="6.96" customHeight="1">
      <c r="A395" s="40"/>
      <c r="B395" s="61"/>
      <c r="C395" s="62"/>
      <c r="D395" s="62"/>
      <c r="E395" s="62"/>
      <c r="F395" s="62"/>
      <c r="G395" s="62"/>
      <c r="H395" s="62"/>
      <c r="I395" s="62"/>
      <c r="J395" s="62"/>
      <c r="K395" s="62"/>
      <c r="L395" s="46"/>
      <c r="M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</row>
  </sheetData>
  <sheetProtection sheet="1" autoFilter="0" formatColumns="0" formatRows="0" objects="1" scenarios="1" spinCount="100000" saltValue="TVa6neqrhgMrvV5yiYo1Gtd8A6iQ28MeWAfTbGEQSr/pWX5vf+agQFKAolWbbqKIIbev3yFpFrYi1baE4pzAOA==" hashValue="StGmRAQIAKAHAwh73SNSv55xUbZOFQZvFu9bMqCDwnFrAN7YGAKyvffcfug46foQfxjdpet67yObkGjrubb6LQ==" algorithmName="SHA-512" password="CC35"/>
  <autoFilter ref="C86:K39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  <c r="AZ2" s="130" t="s">
        <v>686</v>
      </c>
      <c r="BA2" s="130" t="s">
        <v>687</v>
      </c>
      <c r="BB2" s="130" t="s">
        <v>112</v>
      </c>
      <c r="BC2" s="130" t="s">
        <v>688</v>
      </c>
      <c r="BD2" s="130" t="s">
        <v>86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86</v>
      </c>
      <c r="AZ3" s="130" t="s">
        <v>689</v>
      </c>
      <c r="BA3" s="130" t="s">
        <v>690</v>
      </c>
      <c r="BB3" s="130" t="s">
        <v>123</v>
      </c>
      <c r="BC3" s="130" t="s">
        <v>691</v>
      </c>
      <c r="BD3" s="130" t="s">
        <v>86</v>
      </c>
    </row>
    <row r="4" s="1" customFormat="1" ht="24.96" customHeight="1">
      <c r="B4" s="22"/>
      <c r="D4" s="133" t="s">
        <v>117</v>
      </c>
      <c r="L4" s="22"/>
      <c r="M4" s="134" t="s">
        <v>10</v>
      </c>
      <c r="AT4" s="19" t="s">
        <v>4</v>
      </c>
      <c r="AZ4" s="130" t="s">
        <v>692</v>
      </c>
      <c r="BA4" s="130" t="s">
        <v>693</v>
      </c>
      <c r="BB4" s="130" t="s">
        <v>123</v>
      </c>
      <c r="BC4" s="130" t="s">
        <v>691</v>
      </c>
      <c r="BD4" s="130" t="s">
        <v>86</v>
      </c>
    </row>
    <row r="5" s="1" customFormat="1" ht="6.96" customHeight="1">
      <c r="B5" s="22"/>
      <c r="L5" s="22"/>
      <c r="AZ5" s="130" t="s">
        <v>694</v>
      </c>
      <c r="BA5" s="130" t="s">
        <v>695</v>
      </c>
      <c r="BB5" s="130" t="s">
        <v>123</v>
      </c>
      <c r="BC5" s="130" t="s">
        <v>468</v>
      </c>
      <c r="BD5" s="130" t="s">
        <v>86</v>
      </c>
    </row>
    <row r="6" s="1" customFormat="1" ht="12" customHeight="1">
      <c r="B6" s="22"/>
      <c r="D6" s="135" t="s">
        <v>16</v>
      </c>
      <c r="L6" s="22"/>
      <c r="AZ6" s="130" t="s">
        <v>696</v>
      </c>
      <c r="BA6" s="130" t="s">
        <v>697</v>
      </c>
      <c r="BB6" s="130" t="s">
        <v>320</v>
      </c>
      <c r="BC6" s="130" t="s">
        <v>460</v>
      </c>
      <c r="BD6" s="130" t="s">
        <v>86</v>
      </c>
    </row>
    <row r="7" s="1" customFormat="1" ht="16.5" customHeight="1">
      <c r="B7" s="22"/>
      <c r="E7" s="136" t="str">
        <f>'Rekapitulace stavby'!K6</f>
        <v>Opěrná stěna Průmyslová, Praha 15, č. akce 1076</v>
      </c>
      <c r="F7" s="135"/>
      <c r="G7" s="135"/>
      <c r="H7" s="135"/>
      <c r="L7" s="22"/>
      <c r="AZ7" s="130" t="s">
        <v>698</v>
      </c>
      <c r="BA7" s="130" t="s">
        <v>699</v>
      </c>
      <c r="BB7" s="130" t="s">
        <v>320</v>
      </c>
      <c r="BC7" s="130" t="s">
        <v>297</v>
      </c>
      <c r="BD7" s="130" t="s">
        <v>86</v>
      </c>
    </row>
    <row r="8" s="2" customFormat="1" ht="12" customHeight="1">
      <c r="A8" s="40"/>
      <c r="B8" s="46"/>
      <c r="C8" s="40"/>
      <c r="D8" s="135" t="s">
        <v>131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700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25. 1. 2021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30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">
        <v>34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35</v>
      </c>
      <c r="F21" s="40"/>
      <c r="G21" s="40"/>
      <c r="H21" s="40"/>
      <c r="I21" s="135" t="s">
        <v>29</v>
      </c>
      <c r="J21" s="139" t="s">
        <v>36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38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40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42</v>
      </c>
      <c r="E30" s="40"/>
      <c r="F30" s="40"/>
      <c r="G30" s="40"/>
      <c r="H30" s="40"/>
      <c r="I30" s="40"/>
      <c r="J30" s="147">
        <f>ROUND(J87,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44</v>
      </c>
      <c r="G32" s="40"/>
      <c r="H32" s="40"/>
      <c r="I32" s="148" t="s">
        <v>43</v>
      </c>
      <c r="J32" s="148" t="s">
        <v>45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46</v>
      </c>
      <c r="E33" s="135" t="s">
        <v>47</v>
      </c>
      <c r="F33" s="150">
        <f>ROUND((SUM(BE87:BE204)),  2)</f>
        <v>0</v>
      </c>
      <c r="G33" s="40"/>
      <c r="H33" s="40"/>
      <c r="I33" s="151">
        <v>0.20999999999999999</v>
      </c>
      <c r="J33" s="150">
        <f>ROUND(((SUM(BE87:BE204))*I33),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48</v>
      </c>
      <c r="F34" s="150">
        <f>ROUND((SUM(BF87:BF204)),  2)</f>
        <v>0</v>
      </c>
      <c r="G34" s="40"/>
      <c r="H34" s="40"/>
      <c r="I34" s="151">
        <v>0.14999999999999999</v>
      </c>
      <c r="J34" s="150">
        <f>ROUND(((SUM(BF87:BF204))*I34),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49</v>
      </c>
      <c r="F35" s="150">
        <f>ROUND((SUM(BG87:BG204)),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50</v>
      </c>
      <c r="F36" s="150">
        <f>ROUND((SUM(BH87:BH204)),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51</v>
      </c>
      <c r="F37" s="150">
        <f>ROUND((SUM(BI87:BI204)),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52</v>
      </c>
      <c r="E39" s="154"/>
      <c r="F39" s="154"/>
      <c r="G39" s="155" t="s">
        <v>53</v>
      </c>
      <c r="H39" s="156" t="s">
        <v>54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148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Opěrná stěna Průmyslová, Praha 15, č. akce 1076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131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SO201 - Opěrná stěna severozápad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</v>
      </c>
      <c r="G52" s="42"/>
      <c r="H52" s="42"/>
      <c r="I52" s="34" t="s">
        <v>23</v>
      </c>
      <c r="J52" s="74" t="str">
        <f>IF(J12="","",J12)</f>
        <v>25. 1. 2021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Technická správa komunikací hl. m. Prahy, a.s.</v>
      </c>
      <c r="G54" s="42"/>
      <c r="H54" s="42"/>
      <c r="I54" s="34" t="s">
        <v>33</v>
      </c>
      <c r="J54" s="38" t="str">
        <f>E21</f>
        <v>d plus projektová a inženýrská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149</v>
      </c>
      <c r="D57" s="165"/>
      <c r="E57" s="165"/>
      <c r="F57" s="165"/>
      <c r="G57" s="165"/>
      <c r="H57" s="165"/>
      <c r="I57" s="165"/>
      <c r="J57" s="166" t="s">
        <v>150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151</v>
      </c>
    </row>
    <row r="60" s="9" customFormat="1" ht="24.96" customHeight="1">
      <c r="A60" s="9"/>
      <c r="B60" s="168"/>
      <c r="C60" s="169"/>
      <c r="D60" s="170" t="s">
        <v>152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153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701</v>
      </c>
      <c r="E62" s="177"/>
      <c r="F62" s="177"/>
      <c r="G62" s="177"/>
      <c r="H62" s="177"/>
      <c r="I62" s="177"/>
      <c r="J62" s="178">
        <f>J101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702</v>
      </c>
      <c r="E63" s="177"/>
      <c r="F63" s="177"/>
      <c r="G63" s="177"/>
      <c r="H63" s="177"/>
      <c r="I63" s="177"/>
      <c r="J63" s="178">
        <f>J111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703</v>
      </c>
      <c r="E64" s="177"/>
      <c r="F64" s="177"/>
      <c r="G64" s="177"/>
      <c r="H64" s="177"/>
      <c r="I64" s="177"/>
      <c r="J64" s="178">
        <f>J117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157</v>
      </c>
      <c r="E65" s="177"/>
      <c r="F65" s="177"/>
      <c r="G65" s="177"/>
      <c r="H65" s="177"/>
      <c r="I65" s="177"/>
      <c r="J65" s="178">
        <f>J122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158</v>
      </c>
      <c r="E66" s="177"/>
      <c r="F66" s="177"/>
      <c r="G66" s="177"/>
      <c r="H66" s="177"/>
      <c r="I66" s="177"/>
      <c r="J66" s="178">
        <f>J194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159</v>
      </c>
      <c r="E67" s="177"/>
      <c r="F67" s="177"/>
      <c r="G67" s="177"/>
      <c r="H67" s="177"/>
      <c r="I67" s="177"/>
      <c r="J67" s="178">
        <f>J202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5" t="s">
        <v>160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163" t="str">
        <f>E7</f>
        <v>Opěrná stěna Průmyslová, Praha 15, č. akce 1076</v>
      </c>
      <c r="F77" s="34"/>
      <c r="G77" s="34"/>
      <c r="H77" s="34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131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71" t="str">
        <f>E9</f>
        <v>SO201 - Opěrná stěna severozápad</v>
      </c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21</v>
      </c>
      <c r="D81" s="42"/>
      <c r="E81" s="42"/>
      <c r="F81" s="29" t="str">
        <f>F12</f>
        <v>Praha</v>
      </c>
      <c r="G81" s="42"/>
      <c r="H81" s="42"/>
      <c r="I81" s="34" t="s">
        <v>23</v>
      </c>
      <c r="J81" s="74" t="str">
        <f>IF(J12="","",J12)</f>
        <v>25. 1. 2021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25.65" customHeight="1">
      <c r="A83" s="40"/>
      <c r="B83" s="41"/>
      <c r="C83" s="34" t="s">
        <v>25</v>
      </c>
      <c r="D83" s="42"/>
      <c r="E83" s="42"/>
      <c r="F83" s="29" t="str">
        <f>E15</f>
        <v>Technická správa komunikací hl. m. Prahy, a.s.</v>
      </c>
      <c r="G83" s="42"/>
      <c r="H83" s="42"/>
      <c r="I83" s="34" t="s">
        <v>33</v>
      </c>
      <c r="J83" s="38" t="str">
        <f>E21</f>
        <v>d plus projektová a inženýrská a.s.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 xml:space="preserve"> </v>
      </c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0.32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1" customFormat="1" ht="29.28" customHeight="1">
      <c r="A86" s="180"/>
      <c r="B86" s="181"/>
      <c r="C86" s="182" t="s">
        <v>161</v>
      </c>
      <c r="D86" s="183" t="s">
        <v>61</v>
      </c>
      <c r="E86" s="183" t="s">
        <v>57</v>
      </c>
      <c r="F86" s="183" t="s">
        <v>58</v>
      </c>
      <c r="G86" s="183" t="s">
        <v>162</v>
      </c>
      <c r="H86" s="183" t="s">
        <v>163</v>
      </c>
      <c r="I86" s="183" t="s">
        <v>164</v>
      </c>
      <c r="J86" s="183" t="s">
        <v>150</v>
      </c>
      <c r="K86" s="184" t="s">
        <v>165</v>
      </c>
      <c r="L86" s="185"/>
      <c r="M86" s="94" t="s">
        <v>19</v>
      </c>
      <c r="N86" s="95" t="s">
        <v>46</v>
      </c>
      <c r="O86" s="95" t="s">
        <v>166</v>
      </c>
      <c r="P86" s="95" t="s">
        <v>167</v>
      </c>
      <c r="Q86" s="95" t="s">
        <v>168</v>
      </c>
      <c r="R86" s="95" t="s">
        <v>169</v>
      </c>
      <c r="S86" s="95" t="s">
        <v>170</v>
      </c>
      <c r="T86" s="96" t="s">
        <v>171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="2" customFormat="1" ht="22.8" customHeight="1">
      <c r="A87" s="40"/>
      <c r="B87" s="41"/>
      <c r="C87" s="101" t="s">
        <v>172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</f>
        <v>0</v>
      </c>
      <c r="Q87" s="98"/>
      <c r="R87" s="188">
        <f>R88</f>
        <v>197.17546145000003</v>
      </c>
      <c r="S87" s="98"/>
      <c r="T87" s="189">
        <f>T88</f>
        <v>164.84129999999999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151</v>
      </c>
      <c r="BK87" s="190">
        <f>BK88</f>
        <v>0</v>
      </c>
    </row>
    <row r="88" s="12" customFormat="1" ht="25.92" customHeight="1">
      <c r="A88" s="12"/>
      <c r="B88" s="191"/>
      <c r="C88" s="192"/>
      <c r="D88" s="193" t="s">
        <v>75</v>
      </c>
      <c r="E88" s="194" t="s">
        <v>173</v>
      </c>
      <c r="F88" s="194" t="s">
        <v>174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P89+P101+P111+P117+P122+P194+P202</f>
        <v>0</v>
      </c>
      <c r="Q88" s="199"/>
      <c r="R88" s="200">
        <f>R89+R101+R111+R117+R122+R194+R202</f>
        <v>197.17546145000003</v>
      </c>
      <c r="S88" s="199"/>
      <c r="T88" s="201">
        <f>T89+T101+T111+T117+T122+T194+T202</f>
        <v>164.84129999999999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84</v>
      </c>
      <c r="AT88" s="203" t="s">
        <v>75</v>
      </c>
      <c r="AU88" s="203" t="s">
        <v>76</v>
      </c>
      <c r="AY88" s="202" t="s">
        <v>175</v>
      </c>
      <c r="BK88" s="204">
        <f>BK89+BK101+BK111+BK117+BK122+BK194+BK202</f>
        <v>0</v>
      </c>
    </row>
    <row r="89" s="12" customFormat="1" ht="22.8" customHeight="1">
      <c r="A89" s="12"/>
      <c r="B89" s="191"/>
      <c r="C89" s="192"/>
      <c r="D89" s="193" t="s">
        <v>75</v>
      </c>
      <c r="E89" s="205" t="s">
        <v>84</v>
      </c>
      <c r="F89" s="205" t="s">
        <v>176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SUM(P90:P100)</f>
        <v>0</v>
      </c>
      <c r="Q89" s="199"/>
      <c r="R89" s="200">
        <f>SUM(R90:R100)</f>
        <v>0</v>
      </c>
      <c r="S89" s="199"/>
      <c r="T89" s="201">
        <f>SUM(T90:T100)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84</v>
      </c>
      <c r="AT89" s="203" t="s">
        <v>75</v>
      </c>
      <c r="AU89" s="203" t="s">
        <v>84</v>
      </c>
      <c r="AY89" s="202" t="s">
        <v>175</v>
      </c>
      <c r="BK89" s="204">
        <f>SUM(BK90:BK100)</f>
        <v>0</v>
      </c>
    </row>
    <row r="90" s="2" customFormat="1">
      <c r="A90" s="40"/>
      <c r="B90" s="41"/>
      <c r="C90" s="207" t="s">
        <v>84</v>
      </c>
      <c r="D90" s="207" t="s">
        <v>177</v>
      </c>
      <c r="E90" s="208" t="s">
        <v>704</v>
      </c>
      <c r="F90" s="209" t="s">
        <v>705</v>
      </c>
      <c r="G90" s="210" t="s">
        <v>270</v>
      </c>
      <c r="H90" s="211">
        <v>12.798</v>
      </c>
      <c r="I90" s="212"/>
      <c r="J90" s="213">
        <f>ROUND(I90*H90,2)</f>
        <v>0</v>
      </c>
      <c r="K90" s="209" t="s">
        <v>180</v>
      </c>
      <c r="L90" s="46"/>
      <c r="M90" s="214" t="s">
        <v>19</v>
      </c>
      <c r="N90" s="215" t="s">
        <v>47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181</v>
      </c>
      <c r="AT90" s="218" t="s">
        <v>177</v>
      </c>
      <c r="AU90" s="218" t="s">
        <v>86</v>
      </c>
      <c r="AY90" s="19" t="s">
        <v>175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84</v>
      </c>
      <c r="BK90" s="219">
        <f>ROUND(I90*H90,2)</f>
        <v>0</v>
      </c>
      <c r="BL90" s="19" t="s">
        <v>181</v>
      </c>
      <c r="BM90" s="218" t="s">
        <v>706</v>
      </c>
    </row>
    <row r="91" s="13" customFormat="1">
      <c r="A91" s="13"/>
      <c r="B91" s="220"/>
      <c r="C91" s="221"/>
      <c r="D91" s="222" t="s">
        <v>183</v>
      </c>
      <c r="E91" s="223" t="s">
        <v>692</v>
      </c>
      <c r="F91" s="224" t="s">
        <v>707</v>
      </c>
      <c r="G91" s="221"/>
      <c r="H91" s="225">
        <v>213.30000000000001</v>
      </c>
      <c r="I91" s="226"/>
      <c r="J91" s="221"/>
      <c r="K91" s="221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183</v>
      </c>
      <c r="AU91" s="231" t="s">
        <v>86</v>
      </c>
      <c r="AV91" s="13" t="s">
        <v>86</v>
      </c>
      <c r="AW91" s="13" t="s">
        <v>37</v>
      </c>
      <c r="AX91" s="13" t="s">
        <v>76</v>
      </c>
      <c r="AY91" s="231" t="s">
        <v>175</v>
      </c>
    </row>
    <row r="92" s="13" customFormat="1">
      <c r="A92" s="13"/>
      <c r="B92" s="220"/>
      <c r="C92" s="221"/>
      <c r="D92" s="222" t="s">
        <v>183</v>
      </c>
      <c r="E92" s="223" t="s">
        <v>19</v>
      </c>
      <c r="F92" s="224" t="s">
        <v>708</v>
      </c>
      <c r="G92" s="221"/>
      <c r="H92" s="225">
        <v>12.798</v>
      </c>
      <c r="I92" s="226"/>
      <c r="J92" s="221"/>
      <c r="K92" s="221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183</v>
      </c>
      <c r="AU92" s="231" t="s">
        <v>86</v>
      </c>
      <c r="AV92" s="13" t="s">
        <v>86</v>
      </c>
      <c r="AW92" s="13" t="s">
        <v>37</v>
      </c>
      <c r="AX92" s="13" t="s">
        <v>84</v>
      </c>
      <c r="AY92" s="231" t="s">
        <v>175</v>
      </c>
    </row>
    <row r="93" s="2" customFormat="1">
      <c r="A93" s="40"/>
      <c r="B93" s="41"/>
      <c r="C93" s="207" t="s">
        <v>86</v>
      </c>
      <c r="D93" s="207" t="s">
        <v>177</v>
      </c>
      <c r="E93" s="208" t="s">
        <v>274</v>
      </c>
      <c r="F93" s="209" t="s">
        <v>275</v>
      </c>
      <c r="G93" s="210" t="s">
        <v>270</v>
      </c>
      <c r="H93" s="211">
        <v>12.798</v>
      </c>
      <c r="I93" s="212"/>
      <c r="J93" s="213">
        <f>ROUND(I93*H93,2)</f>
        <v>0</v>
      </c>
      <c r="K93" s="209" t="s">
        <v>180</v>
      </c>
      <c r="L93" s="46"/>
      <c r="M93" s="214" t="s">
        <v>19</v>
      </c>
      <c r="N93" s="215" t="s">
        <v>47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181</v>
      </c>
      <c r="AT93" s="218" t="s">
        <v>177</v>
      </c>
      <c r="AU93" s="218" t="s">
        <v>86</v>
      </c>
      <c r="AY93" s="19" t="s">
        <v>175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84</v>
      </c>
      <c r="BK93" s="219">
        <f>ROUND(I93*H93,2)</f>
        <v>0</v>
      </c>
      <c r="BL93" s="19" t="s">
        <v>181</v>
      </c>
      <c r="BM93" s="218" t="s">
        <v>709</v>
      </c>
    </row>
    <row r="94" s="13" customFormat="1">
      <c r="A94" s="13"/>
      <c r="B94" s="220"/>
      <c r="C94" s="221"/>
      <c r="D94" s="222" t="s">
        <v>183</v>
      </c>
      <c r="E94" s="223" t="s">
        <v>19</v>
      </c>
      <c r="F94" s="224" t="s">
        <v>710</v>
      </c>
      <c r="G94" s="221"/>
      <c r="H94" s="225">
        <v>12.798</v>
      </c>
      <c r="I94" s="226"/>
      <c r="J94" s="221"/>
      <c r="K94" s="221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183</v>
      </c>
      <c r="AU94" s="231" t="s">
        <v>86</v>
      </c>
      <c r="AV94" s="13" t="s">
        <v>86</v>
      </c>
      <c r="AW94" s="13" t="s">
        <v>37</v>
      </c>
      <c r="AX94" s="13" t="s">
        <v>84</v>
      </c>
      <c r="AY94" s="231" t="s">
        <v>175</v>
      </c>
    </row>
    <row r="95" s="2" customFormat="1">
      <c r="A95" s="40"/>
      <c r="B95" s="41"/>
      <c r="C95" s="207" t="s">
        <v>189</v>
      </c>
      <c r="D95" s="207" t="s">
        <v>177</v>
      </c>
      <c r="E95" s="208" t="s">
        <v>280</v>
      </c>
      <c r="F95" s="209" t="s">
        <v>281</v>
      </c>
      <c r="G95" s="210" t="s">
        <v>270</v>
      </c>
      <c r="H95" s="211">
        <v>127.98</v>
      </c>
      <c r="I95" s="212"/>
      <c r="J95" s="213">
        <f>ROUND(I95*H95,2)</f>
        <v>0</v>
      </c>
      <c r="K95" s="209" t="s">
        <v>180</v>
      </c>
      <c r="L95" s="46"/>
      <c r="M95" s="214" t="s">
        <v>19</v>
      </c>
      <c r="N95" s="215" t="s">
        <v>47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181</v>
      </c>
      <c r="AT95" s="218" t="s">
        <v>177</v>
      </c>
      <c r="AU95" s="218" t="s">
        <v>86</v>
      </c>
      <c r="AY95" s="19" t="s">
        <v>175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84</v>
      </c>
      <c r="BK95" s="219">
        <f>ROUND(I95*H95,2)</f>
        <v>0</v>
      </c>
      <c r="BL95" s="19" t="s">
        <v>181</v>
      </c>
      <c r="BM95" s="218" t="s">
        <v>711</v>
      </c>
    </row>
    <row r="96" s="13" customFormat="1">
      <c r="A96" s="13"/>
      <c r="B96" s="220"/>
      <c r="C96" s="221"/>
      <c r="D96" s="222" t="s">
        <v>183</v>
      </c>
      <c r="E96" s="221"/>
      <c r="F96" s="224" t="s">
        <v>712</v>
      </c>
      <c r="G96" s="221"/>
      <c r="H96" s="225">
        <v>127.98</v>
      </c>
      <c r="I96" s="226"/>
      <c r="J96" s="221"/>
      <c r="K96" s="221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183</v>
      </c>
      <c r="AU96" s="231" t="s">
        <v>86</v>
      </c>
      <c r="AV96" s="13" t="s">
        <v>86</v>
      </c>
      <c r="AW96" s="13" t="s">
        <v>4</v>
      </c>
      <c r="AX96" s="13" t="s">
        <v>84</v>
      </c>
      <c r="AY96" s="231" t="s">
        <v>175</v>
      </c>
    </row>
    <row r="97" s="2" customFormat="1">
      <c r="A97" s="40"/>
      <c r="B97" s="41"/>
      <c r="C97" s="207" t="s">
        <v>181</v>
      </c>
      <c r="D97" s="207" t="s">
        <v>177</v>
      </c>
      <c r="E97" s="208" t="s">
        <v>285</v>
      </c>
      <c r="F97" s="209" t="s">
        <v>286</v>
      </c>
      <c r="G97" s="210" t="s">
        <v>287</v>
      </c>
      <c r="H97" s="211">
        <v>23.036000000000001</v>
      </c>
      <c r="I97" s="212"/>
      <c r="J97" s="213">
        <f>ROUND(I97*H97,2)</f>
        <v>0</v>
      </c>
      <c r="K97" s="209" t="s">
        <v>180</v>
      </c>
      <c r="L97" s="46"/>
      <c r="M97" s="214" t="s">
        <v>19</v>
      </c>
      <c r="N97" s="215" t="s">
        <v>47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181</v>
      </c>
      <c r="AT97" s="218" t="s">
        <v>177</v>
      </c>
      <c r="AU97" s="218" t="s">
        <v>86</v>
      </c>
      <c r="AY97" s="19" t="s">
        <v>175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84</v>
      </c>
      <c r="BK97" s="219">
        <f>ROUND(I97*H97,2)</f>
        <v>0</v>
      </c>
      <c r="BL97" s="19" t="s">
        <v>181</v>
      </c>
      <c r="BM97" s="218" t="s">
        <v>713</v>
      </c>
    </row>
    <row r="98" s="13" customFormat="1">
      <c r="A98" s="13"/>
      <c r="B98" s="220"/>
      <c r="C98" s="221"/>
      <c r="D98" s="222" t="s">
        <v>183</v>
      </c>
      <c r="E98" s="221"/>
      <c r="F98" s="224" t="s">
        <v>714</v>
      </c>
      <c r="G98" s="221"/>
      <c r="H98" s="225">
        <v>23.036000000000001</v>
      </c>
      <c r="I98" s="226"/>
      <c r="J98" s="221"/>
      <c r="K98" s="221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183</v>
      </c>
      <c r="AU98" s="231" t="s">
        <v>86</v>
      </c>
      <c r="AV98" s="13" t="s">
        <v>86</v>
      </c>
      <c r="AW98" s="13" t="s">
        <v>4</v>
      </c>
      <c r="AX98" s="13" t="s">
        <v>84</v>
      </c>
      <c r="AY98" s="231" t="s">
        <v>175</v>
      </c>
    </row>
    <row r="99" s="2" customFormat="1">
      <c r="A99" s="40"/>
      <c r="B99" s="41"/>
      <c r="C99" s="207" t="s">
        <v>197</v>
      </c>
      <c r="D99" s="207" t="s">
        <v>177</v>
      </c>
      <c r="E99" s="208" t="s">
        <v>291</v>
      </c>
      <c r="F99" s="209" t="s">
        <v>292</v>
      </c>
      <c r="G99" s="210" t="s">
        <v>270</v>
      </c>
      <c r="H99" s="211">
        <v>12.798</v>
      </c>
      <c r="I99" s="212"/>
      <c r="J99" s="213">
        <f>ROUND(I99*H99,2)</f>
        <v>0</v>
      </c>
      <c r="K99" s="209" t="s">
        <v>180</v>
      </c>
      <c r="L99" s="46"/>
      <c r="M99" s="214" t="s">
        <v>19</v>
      </c>
      <c r="N99" s="215" t="s">
        <v>47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181</v>
      </c>
      <c r="AT99" s="218" t="s">
        <v>177</v>
      </c>
      <c r="AU99" s="218" t="s">
        <v>86</v>
      </c>
      <c r="AY99" s="19" t="s">
        <v>175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84</v>
      </c>
      <c r="BK99" s="219">
        <f>ROUND(I99*H99,2)</f>
        <v>0</v>
      </c>
      <c r="BL99" s="19" t="s">
        <v>181</v>
      </c>
      <c r="BM99" s="218" t="s">
        <v>715</v>
      </c>
    </row>
    <row r="100" s="13" customFormat="1">
      <c r="A100" s="13"/>
      <c r="B100" s="220"/>
      <c r="C100" s="221"/>
      <c r="D100" s="222" t="s">
        <v>183</v>
      </c>
      <c r="E100" s="223" t="s">
        <v>19</v>
      </c>
      <c r="F100" s="224" t="s">
        <v>710</v>
      </c>
      <c r="G100" s="221"/>
      <c r="H100" s="225">
        <v>12.798</v>
      </c>
      <c r="I100" s="226"/>
      <c r="J100" s="221"/>
      <c r="K100" s="221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183</v>
      </c>
      <c r="AU100" s="231" t="s">
        <v>86</v>
      </c>
      <c r="AV100" s="13" t="s">
        <v>86</v>
      </c>
      <c r="AW100" s="13" t="s">
        <v>37</v>
      </c>
      <c r="AX100" s="13" t="s">
        <v>84</v>
      </c>
      <c r="AY100" s="231" t="s">
        <v>175</v>
      </c>
    </row>
    <row r="101" s="12" customFormat="1" ht="22.8" customHeight="1">
      <c r="A101" s="12"/>
      <c r="B101" s="191"/>
      <c r="C101" s="192"/>
      <c r="D101" s="193" t="s">
        <v>75</v>
      </c>
      <c r="E101" s="205" t="s">
        <v>189</v>
      </c>
      <c r="F101" s="205" t="s">
        <v>716</v>
      </c>
      <c r="G101" s="192"/>
      <c r="H101" s="192"/>
      <c r="I101" s="195"/>
      <c r="J101" s="206">
        <f>BK101</f>
        <v>0</v>
      </c>
      <c r="K101" s="192"/>
      <c r="L101" s="197"/>
      <c r="M101" s="198"/>
      <c r="N101" s="199"/>
      <c r="O101" s="199"/>
      <c r="P101" s="200">
        <f>SUM(P102:P110)</f>
        <v>0</v>
      </c>
      <c r="Q101" s="199"/>
      <c r="R101" s="200">
        <f>SUM(R102:R110)</f>
        <v>119.17536894999999</v>
      </c>
      <c r="S101" s="199"/>
      <c r="T101" s="201">
        <f>SUM(T102:T110)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84</v>
      </c>
      <c r="AT101" s="203" t="s">
        <v>75</v>
      </c>
      <c r="AU101" s="203" t="s">
        <v>84</v>
      </c>
      <c r="AY101" s="202" t="s">
        <v>175</v>
      </c>
      <c r="BK101" s="204">
        <f>SUM(BK102:BK110)</f>
        <v>0</v>
      </c>
    </row>
    <row r="102" s="2" customFormat="1" ht="16.5" customHeight="1">
      <c r="A102" s="40"/>
      <c r="B102" s="41"/>
      <c r="C102" s="207" t="s">
        <v>205</v>
      </c>
      <c r="D102" s="207" t="s">
        <v>177</v>
      </c>
      <c r="E102" s="208" t="s">
        <v>717</v>
      </c>
      <c r="F102" s="209" t="s">
        <v>718</v>
      </c>
      <c r="G102" s="210" t="s">
        <v>270</v>
      </c>
      <c r="H102" s="211">
        <v>44.792999999999999</v>
      </c>
      <c r="I102" s="212"/>
      <c r="J102" s="213">
        <f>ROUND(I102*H102,2)</f>
        <v>0</v>
      </c>
      <c r="K102" s="209" t="s">
        <v>180</v>
      </c>
      <c r="L102" s="46"/>
      <c r="M102" s="214" t="s">
        <v>19</v>
      </c>
      <c r="N102" s="215" t="s">
        <v>47</v>
      </c>
      <c r="O102" s="86"/>
      <c r="P102" s="216">
        <f>O102*H102</f>
        <v>0</v>
      </c>
      <c r="Q102" s="216">
        <v>2.4533</v>
      </c>
      <c r="R102" s="216">
        <f>Q102*H102</f>
        <v>109.8906669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181</v>
      </c>
      <c r="AT102" s="218" t="s">
        <v>177</v>
      </c>
      <c r="AU102" s="218" t="s">
        <v>86</v>
      </c>
      <c r="AY102" s="19" t="s">
        <v>175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84</v>
      </c>
      <c r="BK102" s="219">
        <f>ROUND(I102*H102,2)</f>
        <v>0</v>
      </c>
      <c r="BL102" s="19" t="s">
        <v>181</v>
      </c>
      <c r="BM102" s="218" t="s">
        <v>719</v>
      </c>
    </row>
    <row r="103" s="13" customFormat="1">
      <c r="A103" s="13"/>
      <c r="B103" s="220"/>
      <c r="C103" s="221"/>
      <c r="D103" s="222" t="s">
        <v>183</v>
      </c>
      <c r="E103" s="223" t="s">
        <v>19</v>
      </c>
      <c r="F103" s="224" t="s">
        <v>720</v>
      </c>
      <c r="G103" s="221"/>
      <c r="H103" s="225">
        <v>44.792999999999999</v>
      </c>
      <c r="I103" s="226"/>
      <c r="J103" s="221"/>
      <c r="K103" s="221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183</v>
      </c>
      <c r="AU103" s="231" t="s">
        <v>86</v>
      </c>
      <c r="AV103" s="13" t="s">
        <v>86</v>
      </c>
      <c r="AW103" s="13" t="s">
        <v>37</v>
      </c>
      <c r="AX103" s="13" t="s">
        <v>84</v>
      </c>
      <c r="AY103" s="231" t="s">
        <v>175</v>
      </c>
    </row>
    <row r="104" s="2" customFormat="1">
      <c r="A104" s="40"/>
      <c r="B104" s="41"/>
      <c r="C104" s="207" t="s">
        <v>209</v>
      </c>
      <c r="D104" s="207" t="s">
        <v>177</v>
      </c>
      <c r="E104" s="208" t="s">
        <v>721</v>
      </c>
      <c r="F104" s="209" t="s">
        <v>722</v>
      </c>
      <c r="G104" s="210" t="s">
        <v>112</v>
      </c>
      <c r="H104" s="211">
        <v>175.47</v>
      </c>
      <c r="I104" s="212"/>
      <c r="J104" s="213">
        <f>ROUND(I104*H104,2)</f>
        <v>0</v>
      </c>
      <c r="K104" s="209" t="s">
        <v>180</v>
      </c>
      <c r="L104" s="46"/>
      <c r="M104" s="214" t="s">
        <v>19</v>
      </c>
      <c r="N104" s="215" t="s">
        <v>47</v>
      </c>
      <c r="O104" s="86"/>
      <c r="P104" s="216">
        <f>O104*H104</f>
        <v>0</v>
      </c>
      <c r="Q104" s="216">
        <v>0.01214</v>
      </c>
      <c r="R104" s="216">
        <f>Q104*H104</f>
        <v>2.1302058000000001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181</v>
      </c>
      <c r="AT104" s="218" t="s">
        <v>177</v>
      </c>
      <c r="AU104" s="218" t="s">
        <v>86</v>
      </c>
      <c r="AY104" s="19" t="s">
        <v>175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84</v>
      </c>
      <c r="BK104" s="219">
        <f>ROUND(I104*H104,2)</f>
        <v>0</v>
      </c>
      <c r="BL104" s="19" t="s">
        <v>181</v>
      </c>
      <c r="BM104" s="218" t="s">
        <v>723</v>
      </c>
    </row>
    <row r="105" s="13" customFormat="1">
      <c r="A105" s="13"/>
      <c r="B105" s="220"/>
      <c r="C105" s="221"/>
      <c r="D105" s="222" t="s">
        <v>183</v>
      </c>
      <c r="E105" s="223" t="s">
        <v>19</v>
      </c>
      <c r="F105" s="224" t="s">
        <v>724</v>
      </c>
      <c r="G105" s="221"/>
      <c r="H105" s="225">
        <v>175.47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183</v>
      </c>
      <c r="AU105" s="231" t="s">
        <v>86</v>
      </c>
      <c r="AV105" s="13" t="s">
        <v>86</v>
      </c>
      <c r="AW105" s="13" t="s">
        <v>37</v>
      </c>
      <c r="AX105" s="13" t="s">
        <v>84</v>
      </c>
      <c r="AY105" s="231" t="s">
        <v>175</v>
      </c>
    </row>
    <row r="106" s="2" customFormat="1">
      <c r="A106" s="40"/>
      <c r="B106" s="41"/>
      <c r="C106" s="207" t="s">
        <v>213</v>
      </c>
      <c r="D106" s="207" t="s">
        <v>177</v>
      </c>
      <c r="E106" s="208" t="s">
        <v>725</v>
      </c>
      <c r="F106" s="209" t="s">
        <v>726</v>
      </c>
      <c r="G106" s="210" t="s">
        <v>112</v>
      </c>
      <c r="H106" s="211">
        <v>175.47</v>
      </c>
      <c r="I106" s="212"/>
      <c r="J106" s="213">
        <f>ROUND(I106*H106,2)</f>
        <v>0</v>
      </c>
      <c r="K106" s="209" t="s">
        <v>180</v>
      </c>
      <c r="L106" s="46"/>
      <c r="M106" s="214" t="s">
        <v>19</v>
      </c>
      <c r="N106" s="215" t="s">
        <v>47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181</v>
      </c>
      <c r="AT106" s="218" t="s">
        <v>177</v>
      </c>
      <c r="AU106" s="218" t="s">
        <v>86</v>
      </c>
      <c r="AY106" s="19" t="s">
        <v>175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84</v>
      </c>
      <c r="BK106" s="219">
        <f>ROUND(I106*H106,2)</f>
        <v>0</v>
      </c>
      <c r="BL106" s="19" t="s">
        <v>181</v>
      </c>
      <c r="BM106" s="218" t="s">
        <v>727</v>
      </c>
    </row>
    <row r="107" s="2" customFormat="1" ht="21.75" customHeight="1">
      <c r="A107" s="40"/>
      <c r="B107" s="41"/>
      <c r="C107" s="207" t="s">
        <v>223</v>
      </c>
      <c r="D107" s="207" t="s">
        <v>177</v>
      </c>
      <c r="E107" s="208" t="s">
        <v>728</v>
      </c>
      <c r="F107" s="209" t="s">
        <v>729</v>
      </c>
      <c r="G107" s="210" t="s">
        <v>287</v>
      </c>
      <c r="H107" s="211">
        <v>6.2709999999999999</v>
      </c>
      <c r="I107" s="212"/>
      <c r="J107" s="213">
        <f>ROUND(I107*H107,2)</f>
        <v>0</v>
      </c>
      <c r="K107" s="209" t="s">
        <v>180</v>
      </c>
      <c r="L107" s="46"/>
      <c r="M107" s="214" t="s">
        <v>19</v>
      </c>
      <c r="N107" s="215" t="s">
        <v>47</v>
      </c>
      <c r="O107" s="86"/>
      <c r="P107" s="216">
        <f>O107*H107</f>
        <v>0</v>
      </c>
      <c r="Q107" s="216">
        <v>1.04575</v>
      </c>
      <c r="R107" s="216">
        <f>Q107*H107</f>
        <v>6.55789825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181</v>
      </c>
      <c r="AT107" s="218" t="s">
        <v>177</v>
      </c>
      <c r="AU107" s="218" t="s">
        <v>86</v>
      </c>
      <c r="AY107" s="19" t="s">
        <v>175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84</v>
      </c>
      <c r="BK107" s="219">
        <f>ROUND(I107*H107,2)</f>
        <v>0</v>
      </c>
      <c r="BL107" s="19" t="s">
        <v>181</v>
      </c>
      <c r="BM107" s="218" t="s">
        <v>730</v>
      </c>
    </row>
    <row r="108" s="2" customFormat="1">
      <c r="A108" s="40"/>
      <c r="B108" s="41"/>
      <c r="C108" s="42"/>
      <c r="D108" s="222" t="s">
        <v>217</v>
      </c>
      <c r="E108" s="42"/>
      <c r="F108" s="243" t="s">
        <v>731</v>
      </c>
      <c r="G108" s="42"/>
      <c r="H108" s="42"/>
      <c r="I108" s="244"/>
      <c r="J108" s="42"/>
      <c r="K108" s="42"/>
      <c r="L108" s="46"/>
      <c r="M108" s="245"/>
      <c r="N108" s="24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217</v>
      </c>
      <c r="AU108" s="19" t="s">
        <v>86</v>
      </c>
    </row>
    <row r="109" s="13" customFormat="1">
      <c r="A109" s="13"/>
      <c r="B109" s="220"/>
      <c r="C109" s="221"/>
      <c r="D109" s="222" t="s">
        <v>183</v>
      </c>
      <c r="E109" s="223" t="s">
        <v>19</v>
      </c>
      <c r="F109" s="224" t="s">
        <v>732</v>
      </c>
      <c r="G109" s="221"/>
      <c r="H109" s="225">
        <v>6.2709999999999999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183</v>
      </c>
      <c r="AU109" s="231" t="s">
        <v>86</v>
      </c>
      <c r="AV109" s="13" t="s">
        <v>86</v>
      </c>
      <c r="AW109" s="13" t="s">
        <v>37</v>
      </c>
      <c r="AX109" s="13" t="s">
        <v>84</v>
      </c>
      <c r="AY109" s="231" t="s">
        <v>175</v>
      </c>
    </row>
    <row r="110" s="2" customFormat="1" ht="16.5" customHeight="1">
      <c r="A110" s="40"/>
      <c r="B110" s="41"/>
      <c r="C110" s="207" t="s">
        <v>232</v>
      </c>
      <c r="D110" s="207" t="s">
        <v>177</v>
      </c>
      <c r="E110" s="208" t="s">
        <v>733</v>
      </c>
      <c r="F110" s="209" t="s">
        <v>734</v>
      </c>
      <c r="G110" s="210" t="s">
        <v>112</v>
      </c>
      <c r="H110" s="211">
        <v>175.47</v>
      </c>
      <c r="I110" s="212"/>
      <c r="J110" s="213">
        <f>ROUND(I110*H110,2)</f>
        <v>0</v>
      </c>
      <c r="K110" s="209" t="s">
        <v>180</v>
      </c>
      <c r="L110" s="46"/>
      <c r="M110" s="214" t="s">
        <v>19</v>
      </c>
      <c r="N110" s="215" t="s">
        <v>47</v>
      </c>
      <c r="O110" s="86"/>
      <c r="P110" s="216">
        <f>O110*H110</f>
        <v>0</v>
      </c>
      <c r="Q110" s="216">
        <v>0.0033999999999999998</v>
      </c>
      <c r="R110" s="216">
        <f>Q110*H110</f>
        <v>0.59659799999999996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181</v>
      </c>
      <c r="AT110" s="218" t="s">
        <v>177</v>
      </c>
      <c r="AU110" s="218" t="s">
        <v>86</v>
      </c>
      <c r="AY110" s="19" t="s">
        <v>175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84</v>
      </c>
      <c r="BK110" s="219">
        <f>ROUND(I110*H110,2)</f>
        <v>0</v>
      </c>
      <c r="BL110" s="19" t="s">
        <v>181</v>
      </c>
      <c r="BM110" s="218" t="s">
        <v>735</v>
      </c>
    </row>
    <row r="111" s="12" customFormat="1" ht="22.8" customHeight="1">
      <c r="A111" s="12"/>
      <c r="B111" s="191"/>
      <c r="C111" s="192"/>
      <c r="D111" s="193" t="s">
        <v>75</v>
      </c>
      <c r="E111" s="205" t="s">
        <v>181</v>
      </c>
      <c r="F111" s="205" t="s">
        <v>736</v>
      </c>
      <c r="G111" s="192"/>
      <c r="H111" s="192"/>
      <c r="I111" s="195"/>
      <c r="J111" s="206">
        <f>BK111</f>
        <v>0</v>
      </c>
      <c r="K111" s="192"/>
      <c r="L111" s="197"/>
      <c r="M111" s="198"/>
      <c r="N111" s="199"/>
      <c r="O111" s="199"/>
      <c r="P111" s="200">
        <f>SUM(P112:P116)</f>
        <v>0</v>
      </c>
      <c r="Q111" s="199"/>
      <c r="R111" s="200">
        <f>SUM(R112:R116)</f>
        <v>0.164406</v>
      </c>
      <c r="S111" s="199"/>
      <c r="T111" s="201">
        <f>SUM(T112:T116)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84</v>
      </c>
      <c r="AT111" s="203" t="s">
        <v>75</v>
      </c>
      <c r="AU111" s="203" t="s">
        <v>84</v>
      </c>
      <c r="AY111" s="202" t="s">
        <v>175</v>
      </c>
      <c r="BK111" s="204">
        <f>SUM(BK112:BK116)</f>
        <v>0</v>
      </c>
    </row>
    <row r="112" s="2" customFormat="1" ht="16.5" customHeight="1">
      <c r="A112" s="40"/>
      <c r="B112" s="41"/>
      <c r="C112" s="207" t="s">
        <v>236</v>
      </c>
      <c r="D112" s="207" t="s">
        <v>177</v>
      </c>
      <c r="E112" s="208" t="s">
        <v>737</v>
      </c>
      <c r="F112" s="209" t="s">
        <v>738</v>
      </c>
      <c r="G112" s="210" t="s">
        <v>320</v>
      </c>
      <c r="H112" s="211">
        <v>53</v>
      </c>
      <c r="I112" s="212"/>
      <c r="J112" s="213">
        <f>ROUND(I112*H112,2)</f>
        <v>0</v>
      </c>
      <c r="K112" s="209" t="s">
        <v>19</v>
      </c>
      <c r="L112" s="46"/>
      <c r="M112" s="214" t="s">
        <v>19</v>
      </c>
      <c r="N112" s="215" t="s">
        <v>47</v>
      </c>
      <c r="O112" s="86"/>
      <c r="P112" s="216">
        <f>O112*H112</f>
        <v>0</v>
      </c>
      <c r="Q112" s="216">
        <v>0.0011999999999999999</v>
      </c>
      <c r="R112" s="216">
        <f>Q112*H112</f>
        <v>0.06359999999999999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181</v>
      </c>
      <c r="AT112" s="218" t="s">
        <v>177</v>
      </c>
      <c r="AU112" s="218" t="s">
        <v>86</v>
      </c>
      <c r="AY112" s="19" t="s">
        <v>175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84</v>
      </c>
      <c r="BK112" s="219">
        <f>ROUND(I112*H112,2)</f>
        <v>0</v>
      </c>
      <c r="BL112" s="19" t="s">
        <v>181</v>
      </c>
      <c r="BM112" s="218" t="s">
        <v>739</v>
      </c>
    </row>
    <row r="113" s="13" customFormat="1">
      <c r="A113" s="13"/>
      <c r="B113" s="220"/>
      <c r="C113" s="221"/>
      <c r="D113" s="222" t="s">
        <v>183</v>
      </c>
      <c r="E113" s="223" t="s">
        <v>19</v>
      </c>
      <c r="F113" s="224" t="s">
        <v>696</v>
      </c>
      <c r="G113" s="221"/>
      <c r="H113" s="225">
        <v>53</v>
      </c>
      <c r="I113" s="226"/>
      <c r="J113" s="221"/>
      <c r="K113" s="221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183</v>
      </c>
      <c r="AU113" s="231" t="s">
        <v>86</v>
      </c>
      <c r="AV113" s="13" t="s">
        <v>86</v>
      </c>
      <c r="AW113" s="13" t="s">
        <v>37</v>
      </c>
      <c r="AX113" s="13" t="s">
        <v>84</v>
      </c>
      <c r="AY113" s="231" t="s">
        <v>175</v>
      </c>
    </row>
    <row r="114" s="2" customFormat="1" ht="16.5" customHeight="1">
      <c r="A114" s="40"/>
      <c r="B114" s="41"/>
      <c r="C114" s="257" t="s">
        <v>240</v>
      </c>
      <c r="D114" s="257" t="s">
        <v>298</v>
      </c>
      <c r="E114" s="258" t="s">
        <v>740</v>
      </c>
      <c r="F114" s="259" t="s">
        <v>741</v>
      </c>
      <c r="G114" s="260" t="s">
        <v>123</v>
      </c>
      <c r="H114" s="261">
        <v>31.800000000000001</v>
      </c>
      <c r="I114" s="262"/>
      <c r="J114" s="263">
        <f>ROUND(I114*H114,2)</f>
        <v>0</v>
      </c>
      <c r="K114" s="259" t="s">
        <v>19</v>
      </c>
      <c r="L114" s="264"/>
      <c r="M114" s="265" t="s">
        <v>19</v>
      </c>
      <c r="N114" s="266" t="s">
        <v>47</v>
      </c>
      <c r="O114" s="86"/>
      <c r="P114" s="216">
        <f>O114*H114</f>
        <v>0</v>
      </c>
      <c r="Q114" s="216">
        <v>0.0031700000000000001</v>
      </c>
      <c r="R114" s="216">
        <f>Q114*H114</f>
        <v>0.10080600000000001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213</v>
      </c>
      <c r="AT114" s="218" t="s">
        <v>298</v>
      </c>
      <c r="AU114" s="218" t="s">
        <v>86</v>
      </c>
      <c r="AY114" s="19" t="s">
        <v>175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84</v>
      </c>
      <c r="BK114" s="219">
        <f>ROUND(I114*H114,2)</f>
        <v>0</v>
      </c>
      <c r="BL114" s="19" t="s">
        <v>181</v>
      </c>
      <c r="BM114" s="218" t="s">
        <v>742</v>
      </c>
    </row>
    <row r="115" s="2" customFormat="1">
      <c r="A115" s="40"/>
      <c r="B115" s="41"/>
      <c r="C115" s="42"/>
      <c r="D115" s="222" t="s">
        <v>217</v>
      </c>
      <c r="E115" s="42"/>
      <c r="F115" s="243" t="s">
        <v>743</v>
      </c>
      <c r="G115" s="42"/>
      <c r="H115" s="42"/>
      <c r="I115" s="244"/>
      <c r="J115" s="42"/>
      <c r="K115" s="42"/>
      <c r="L115" s="46"/>
      <c r="M115" s="245"/>
      <c r="N115" s="24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217</v>
      </c>
      <c r="AU115" s="19" t="s">
        <v>86</v>
      </c>
    </row>
    <row r="116" s="13" customFormat="1">
      <c r="A116" s="13"/>
      <c r="B116" s="220"/>
      <c r="C116" s="221"/>
      <c r="D116" s="222" t="s">
        <v>183</v>
      </c>
      <c r="E116" s="223" t="s">
        <v>19</v>
      </c>
      <c r="F116" s="224" t="s">
        <v>744</v>
      </c>
      <c r="G116" s="221"/>
      <c r="H116" s="225">
        <v>31.800000000000001</v>
      </c>
      <c r="I116" s="226"/>
      <c r="J116" s="221"/>
      <c r="K116" s="221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183</v>
      </c>
      <c r="AU116" s="231" t="s">
        <v>86</v>
      </c>
      <c r="AV116" s="13" t="s">
        <v>86</v>
      </c>
      <c r="AW116" s="13" t="s">
        <v>37</v>
      </c>
      <c r="AX116" s="13" t="s">
        <v>84</v>
      </c>
      <c r="AY116" s="231" t="s">
        <v>175</v>
      </c>
    </row>
    <row r="117" s="12" customFormat="1" ht="22.8" customHeight="1">
      <c r="A117" s="12"/>
      <c r="B117" s="191"/>
      <c r="C117" s="192"/>
      <c r="D117" s="193" t="s">
        <v>75</v>
      </c>
      <c r="E117" s="205" t="s">
        <v>205</v>
      </c>
      <c r="F117" s="205" t="s">
        <v>745</v>
      </c>
      <c r="G117" s="192"/>
      <c r="H117" s="192"/>
      <c r="I117" s="195"/>
      <c r="J117" s="206">
        <f>BK117</f>
        <v>0</v>
      </c>
      <c r="K117" s="192"/>
      <c r="L117" s="197"/>
      <c r="M117" s="198"/>
      <c r="N117" s="199"/>
      <c r="O117" s="199"/>
      <c r="P117" s="200">
        <f>SUM(P118:P121)</f>
        <v>0</v>
      </c>
      <c r="Q117" s="199"/>
      <c r="R117" s="200">
        <f>SUM(R118:R121)</f>
        <v>0.0057750000000000006</v>
      </c>
      <c r="S117" s="199"/>
      <c r="T117" s="201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2" t="s">
        <v>84</v>
      </c>
      <c r="AT117" s="203" t="s">
        <v>75</v>
      </c>
      <c r="AU117" s="203" t="s">
        <v>84</v>
      </c>
      <c r="AY117" s="202" t="s">
        <v>175</v>
      </c>
      <c r="BK117" s="204">
        <f>SUM(BK118:BK121)</f>
        <v>0</v>
      </c>
    </row>
    <row r="118" s="2" customFormat="1">
      <c r="A118" s="40"/>
      <c r="B118" s="41"/>
      <c r="C118" s="207" t="s">
        <v>247</v>
      </c>
      <c r="D118" s="207" t="s">
        <v>177</v>
      </c>
      <c r="E118" s="208" t="s">
        <v>746</v>
      </c>
      <c r="F118" s="209" t="s">
        <v>747</v>
      </c>
      <c r="G118" s="210" t="s">
        <v>123</v>
      </c>
      <c r="H118" s="211">
        <v>55</v>
      </c>
      <c r="I118" s="212"/>
      <c r="J118" s="213">
        <f>ROUND(I118*H118,2)</f>
        <v>0</v>
      </c>
      <c r="K118" s="209" t="s">
        <v>180</v>
      </c>
      <c r="L118" s="46"/>
      <c r="M118" s="214" t="s">
        <v>19</v>
      </c>
      <c r="N118" s="215" t="s">
        <v>47</v>
      </c>
      <c r="O118" s="86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8" t="s">
        <v>181</v>
      </c>
      <c r="AT118" s="218" t="s">
        <v>177</v>
      </c>
      <c r="AU118" s="218" t="s">
        <v>86</v>
      </c>
      <c r="AY118" s="19" t="s">
        <v>175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84</v>
      </c>
      <c r="BK118" s="219">
        <f>ROUND(I118*H118,2)</f>
        <v>0</v>
      </c>
      <c r="BL118" s="19" t="s">
        <v>181</v>
      </c>
      <c r="BM118" s="218" t="s">
        <v>748</v>
      </c>
    </row>
    <row r="119" s="13" customFormat="1">
      <c r="A119" s="13"/>
      <c r="B119" s="220"/>
      <c r="C119" s="221"/>
      <c r="D119" s="222" t="s">
        <v>183</v>
      </c>
      <c r="E119" s="223" t="s">
        <v>19</v>
      </c>
      <c r="F119" s="224" t="s">
        <v>694</v>
      </c>
      <c r="G119" s="221"/>
      <c r="H119" s="225">
        <v>55</v>
      </c>
      <c r="I119" s="226"/>
      <c r="J119" s="221"/>
      <c r="K119" s="221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183</v>
      </c>
      <c r="AU119" s="231" t="s">
        <v>86</v>
      </c>
      <c r="AV119" s="13" t="s">
        <v>86</v>
      </c>
      <c r="AW119" s="13" t="s">
        <v>37</v>
      </c>
      <c r="AX119" s="13" t="s">
        <v>84</v>
      </c>
      <c r="AY119" s="231" t="s">
        <v>175</v>
      </c>
    </row>
    <row r="120" s="2" customFormat="1" ht="16.5" customHeight="1">
      <c r="A120" s="40"/>
      <c r="B120" s="41"/>
      <c r="C120" s="257" t="s">
        <v>255</v>
      </c>
      <c r="D120" s="257" t="s">
        <v>298</v>
      </c>
      <c r="E120" s="258" t="s">
        <v>749</v>
      </c>
      <c r="F120" s="259" t="s">
        <v>750</v>
      </c>
      <c r="G120" s="260" t="s">
        <v>123</v>
      </c>
      <c r="H120" s="261">
        <v>57.75</v>
      </c>
      <c r="I120" s="262"/>
      <c r="J120" s="263">
        <f>ROUND(I120*H120,2)</f>
        <v>0</v>
      </c>
      <c r="K120" s="259" t="s">
        <v>19</v>
      </c>
      <c r="L120" s="264"/>
      <c r="M120" s="265" t="s">
        <v>19</v>
      </c>
      <c r="N120" s="266" t="s">
        <v>47</v>
      </c>
      <c r="O120" s="86"/>
      <c r="P120" s="216">
        <f>O120*H120</f>
        <v>0</v>
      </c>
      <c r="Q120" s="216">
        <v>0.00010000000000000001</v>
      </c>
      <c r="R120" s="216">
        <f>Q120*H120</f>
        <v>0.0057750000000000006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213</v>
      </c>
      <c r="AT120" s="218" t="s">
        <v>298</v>
      </c>
      <c r="AU120" s="218" t="s">
        <v>86</v>
      </c>
      <c r="AY120" s="19" t="s">
        <v>175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84</v>
      </c>
      <c r="BK120" s="219">
        <f>ROUND(I120*H120,2)</f>
        <v>0</v>
      </c>
      <c r="BL120" s="19" t="s">
        <v>181</v>
      </c>
      <c r="BM120" s="218" t="s">
        <v>751</v>
      </c>
    </row>
    <row r="121" s="13" customFormat="1">
      <c r="A121" s="13"/>
      <c r="B121" s="220"/>
      <c r="C121" s="221"/>
      <c r="D121" s="222" t="s">
        <v>183</v>
      </c>
      <c r="E121" s="221"/>
      <c r="F121" s="224" t="s">
        <v>752</v>
      </c>
      <c r="G121" s="221"/>
      <c r="H121" s="225">
        <v>57.75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183</v>
      </c>
      <c r="AU121" s="231" t="s">
        <v>86</v>
      </c>
      <c r="AV121" s="13" t="s">
        <v>86</v>
      </c>
      <c r="AW121" s="13" t="s">
        <v>4</v>
      </c>
      <c r="AX121" s="13" t="s">
        <v>84</v>
      </c>
      <c r="AY121" s="231" t="s">
        <v>175</v>
      </c>
    </row>
    <row r="122" s="12" customFormat="1" ht="22.8" customHeight="1">
      <c r="A122" s="12"/>
      <c r="B122" s="191"/>
      <c r="C122" s="192"/>
      <c r="D122" s="193" t="s">
        <v>75</v>
      </c>
      <c r="E122" s="205" t="s">
        <v>223</v>
      </c>
      <c r="F122" s="205" t="s">
        <v>499</v>
      </c>
      <c r="G122" s="192"/>
      <c r="H122" s="192"/>
      <c r="I122" s="195"/>
      <c r="J122" s="206">
        <f>BK122</f>
        <v>0</v>
      </c>
      <c r="K122" s="192"/>
      <c r="L122" s="197"/>
      <c r="M122" s="198"/>
      <c r="N122" s="199"/>
      <c r="O122" s="199"/>
      <c r="P122" s="200">
        <f>SUM(P123:P193)</f>
        <v>0</v>
      </c>
      <c r="Q122" s="199"/>
      <c r="R122" s="200">
        <f>SUM(R123:R193)</f>
        <v>77.829911500000037</v>
      </c>
      <c r="S122" s="199"/>
      <c r="T122" s="201">
        <f>SUM(T123:T193)</f>
        <v>164.84129999999999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84</v>
      </c>
      <c r="AT122" s="203" t="s">
        <v>75</v>
      </c>
      <c r="AU122" s="203" t="s">
        <v>84</v>
      </c>
      <c r="AY122" s="202" t="s">
        <v>175</v>
      </c>
      <c r="BK122" s="204">
        <f>SUM(BK123:BK193)</f>
        <v>0</v>
      </c>
    </row>
    <row r="123" s="2" customFormat="1" ht="16.5" customHeight="1">
      <c r="A123" s="40"/>
      <c r="B123" s="41"/>
      <c r="C123" s="207" t="s">
        <v>8</v>
      </c>
      <c r="D123" s="207" t="s">
        <v>177</v>
      </c>
      <c r="E123" s="208" t="s">
        <v>753</v>
      </c>
      <c r="F123" s="209" t="s">
        <v>754</v>
      </c>
      <c r="G123" s="210" t="s">
        <v>112</v>
      </c>
      <c r="H123" s="211">
        <v>4.6200000000000001</v>
      </c>
      <c r="I123" s="212"/>
      <c r="J123" s="213">
        <f>ROUND(I123*H123,2)</f>
        <v>0</v>
      </c>
      <c r="K123" s="209" t="s">
        <v>180</v>
      </c>
      <c r="L123" s="46"/>
      <c r="M123" s="214" t="s">
        <v>19</v>
      </c>
      <c r="N123" s="215" t="s">
        <v>47</v>
      </c>
      <c r="O123" s="86"/>
      <c r="P123" s="216">
        <f>O123*H123</f>
        <v>0</v>
      </c>
      <c r="Q123" s="216">
        <v>0.00063000000000000003</v>
      </c>
      <c r="R123" s="216">
        <f>Q123*H123</f>
        <v>0.0029106000000000002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181</v>
      </c>
      <c r="AT123" s="218" t="s">
        <v>177</v>
      </c>
      <c r="AU123" s="218" t="s">
        <v>86</v>
      </c>
      <c r="AY123" s="19" t="s">
        <v>175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84</v>
      </c>
      <c r="BK123" s="219">
        <f>ROUND(I123*H123,2)</f>
        <v>0</v>
      </c>
      <c r="BL123" s="19" t="s">
        <v>181</v>
      </c>
      <c r="BM123" s="218" t="s">
        <v>755</v>
      </c>
    </row>
    <row r="124" s="13" customFormat="1">
      <c r="A124" s="13"/>
      <c r="B124" s="220"/>
      <c r="C124" s="221"/>
      <c r="D124" s="222" t="s">
        <v>183</v>
      </c>
      <c r="E124" s="223" t="s">
        <v>19</v>
      </c>
      <c r="F124" s="224" t="s">
        <v>756</v>
      </c>
      <c r="G124" s="221"/>
      <c r="H124" s="225">
        <v>4.6200000000000001</v>
      </c>
      <c r="I124" s="226"/>
      <c r="J124" s="221"/>
      <c r="K124" s="221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183</v>
      </c>
      <c r="AU124" s="231" t="s">
        <v>86</v>
      </c>
      <c r="AV124" s="13" t="s">
        <v>86</v>
      </c>
      <c r="AW124" s="13" t="s">
        <v>37</v>
      </c>
      <c r="AX124" s="13" t="s">
        <v>84</v>
      </c>
      <c r="AY124" s="231" t="s">
        <v>175</v>
      </c>
    </row>
    <row r="125" s="2" customFormat="1" ht="21.75" customHeight="1">
      <c r="A125" s="40"/>
      <c r="B125" s="41"/>
      <c r="C125" s="207" t="s">
        <v>267</v>
      </c>
      <c r="D125" s="207" t="s">
        <v>177</v>
      </c>
      <c r="E125" s="208" t="s">
        <v>757</v>
      </c>
      <c r="F125" s="209" t="s">
        <v>758</v>
      </c>
      <c r="G125" s="210" t="s">
        <v>123</v>
      </c>
      <c r="H125" s="211">
        <v>88</v>
      </c>
      <c r="I125" s="212"/>
      <c r="J125" s="213">
        <f>ROUND(I125*H125,2)</f>
        <v>0</v>
      </c>
      <c r="K125" s="209" t="s">
        <v>180</v>
      </c>
      <c r="L125" s="46"/>
      <c r="M125" s="214" t="s">
        <v>19</v>
      </c>
      <c r="N125" s="215" t="s">
        <v>47</v>
      </c>
      <c r="O125" s="86"/>
      <c r="P125" s="216">
        <f>O125*H125</f>
        <v>0</v>
      </c>
      <c r="Q125" s="216">
        <v>0.00017000000000000001</v>
      </c>
      <c r="R125" s="216">
        <f>Q125*H125</f>
        <v>0.014960000000000001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181</v>
      </c>
      <c r="AT125" s="218" t="s">
        <v>177</v>
      </c>
      <c r="AU125" s="218" t="s">
        <v>86</v>
      </c>
      <c r="AY125" s="19" t="s">
        <v>175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84</v>
      </c>
      <c r="BK125" s="219">
        <f>ROUND(I125*H125,2)</f>
        <v>0</v>
      </c>
      <c r="BL125" s="19" t="s">
        <v>181</v>
      </c>
      <c r="BM125" s="218" t="s">
        <v>759</v>
      </c>
    </row>
    <row r="126" s="13" customFormat="1">
      <c r="A126" s="13"/>
      <c r="B126" s="220"/>
      <c r="C126" s="221"/>
      <c r="D126" s="222" t="s">
        <v>183</v>
      </c>
      <c r="E126" s="223" t="s">
        <v>19</v>
      </c>
      <c r="F126" s="224" t="s">
        <v>760</v>
      </c>
      <c r="G126" s="221"/>
      <c r="H126" s="225">
        <v>55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183</v>
      </c>
      <c r="AU126" s="231" t="s">
        <v>86</v>
      </c>
      <c r="AV126" s="13" t="s">
        <v>86</v>
      </c>
      <c r="AW126" s="13" t="s">
        <v>37</v>
      </c>
      <c r="AX126" s="13" t="s">
        <v>76</v>
      </c>
      <c r="AY126" s="231" t="s">
        <v>175</v>
      </c>
    </row>
    <row r="127" s="13" customFormat="1">
      <c r="A127" s="13"/>
      <c r="B127" s="220"/>
      <c r="C127" s="221"/>
      <c r="D127" s="222" t="s">
        <v>183</v>
      </c>
      <c r="E127" s="223" t="s">
        <v>19</v>
      </c>
      <c r="F127" s="224" t="s">
        <v>761</v>
      </c>
      <c r="G127" s="221"/>
      <c r="H127" s="225">
        <v>33</v>
      </c>
      <c r="I127" s="226"/>
      <c r="J127" s="221"/>
      <c r="K127" s="221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183</v>
      </c>
      <c r="AU127" s="231" t="s">
        <v>86</v>
      </c>
      <c r="AV127" s="13" t="s">
        <v>86</v>
      </c>
      <c r="AW127" s="13" t="s">
        <v>37</v>
      </c>
      <c r="AX127" s="13" t="s">
        <v>76</v>
      </c>
      <c r="AY127" s="231" t="s">
        <v>175</v>
      </c>
    </row>
    <row r="128" s="14" customFormat="1">
      <c r="A128" s="14"/>
      <c r="B128" s="232"/>
      <c r="C128" s="233"/>
      <c r="D128" s="222" t="s">
        <v>183</v>
      </c>
      <c r="E128" s="234" t="s">
        <v>19</v>
      </c>
      <c r="F128" s="235" t="s">
        <v>204</v>
      </c>
      <c r="G128" s="233"/>
      <c r="H128" s="236">
        <v>88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183</v>
      </c>
      <c r="AU128" s="242" t="s">
        <v>86</v>
      </c>
      <c r="AV128" s="14" t="s">
        <v>181</v>
      </c>
      <c r="AW128" s="14" t="s">
        <v>37</v>
      </c>
      <c r="AX128" s="14" t="s">
        <v>84</v>
      </c>
      <c r="AY128" s="242" t="s">
        <v>175</v>
      </c>
    </row>
    <row r="129" s="2" customFormat="1">
      <c r="A129" s="40"/>
      <c r="B129" s="41"/>
      <c r="C129" s="207" t="s">
        <v>273</v>
      </c>
      <c r="D129" s="207" t="s">
        <v>177</v>
      </c>
      <c r="E129" s="208" t="s">
        <v>762</v>
      </c>
      <c r="F129" s="209" t="s">
        <v>763</v>
      </c>
      <c r="G129" s="210" t="s">
        <v>112</v>
      </c>
      <c r="H129" s="211">
        <v>527.70000000000005</v>
      </c>
      <c r="I129" s="212"/>
      <c r="J129" s="213">
        <f>ROUND(I129*H129,2)</f>
        <v>0</v>
      </c>
      <c r="K129" s="209" t="s">
        <v>180</v>
      </c>
      <c r="L129" s="46"/>
      <c r="M129" s="214" t="s">
        <v>19</v>
      </c>
      <c r="N129" s="215" t="s">
        <v>47</v>
      </c>
      <c r="O129" s="86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8" t="s">
        <v>181</v>
      </c>
      <c r="AT129" s="218" t="s">
        <v>177</v>
      </c>
      <c r="AU129" s="218" t="s">
        <v>86</v>
      </c>
      <c r="AY129" s="19" t="s">
        <v>175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84</v>
      </c>
      <c r="BK129" s="219">
        <f>ROUND(I129*H129,2)</f>
        <v>0</v>
      </c>
      <c r="BL129" s="19" t="s">
        <v>181</v>
      </c>
      <c r="BM129" s="218" t="s">
        <v>764</v>
      </c>
    </row>
    <row r="130" s="13" customFormat="1">
      <c r="A130" s="13"/>
      <c r="B130" s="220"/>
      <c r="C130" s="221"/>
      <c r="D130" s="222" t="s">
        <v>183</v>
      </c>
      <c r="E130" s="223" t="s">
        <v>19</v>
      </c>
      <c r="F130" s="224" t="s">
        <v>686</v>
      </c>
      <c r="G130" s="221"/>
      <c r="H130" s="225">
        <v>527.70000000000005</v>
      </c>
      <c r="I130" s="226"/>
      <c r="J130" s="221"/>
      <c r="K130" s="221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183</v>
      </c>
      <c r="AU130" s="231" t="s">
        <v>86</v>
      </c>
      <c r="AV130" s="13" t="s">
        <v>86</v>
      </c>
      <c r="AW130" s="13" t="s">
        <v>37</v>
      </c>
      <c r="AX130" s="13" t="s">
        <v>84</v>
      </c>
      <c r="AY130" s="231" t="s">
        <v>175</v>
      </c>
    </row>
    <row r="131" s="2" customFormat="1">
      <c r="A131" s="40"/>
      <c r="B131" s="41"/>
      <c r="C131" s="207" t="s">
        <v>279</v>
      </c>
      <c r="D131" s="207" t="s">
        <v>177</v>
      </c>
      <c r="E131" s="208" t="s">
        <v>765</v>
      </c>
      <c r="F131" s="209" t="s">
        <v>766</v>
      </c>
      <c r="G131" s="210" t="s">
        <v>112</v>
      </c>
      <c r="H131" s="211">
        <v>23746.5</v>
      </c>
      <c r="I131" s="212"/>
      <c r="J131" s="213">
        <f>ROUND(I131*H131,2)</f>
        <v>0</v>
      </c>
      <c r="K131" s="209" t="s">
        <v>180</v>
      </c>
      <c r="L131" s="46"/>
      <c r="M131" s="214" t="s">
        <v>19</v>
      </c>
      <c r="N131" s="215" t="s">
        <v>47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181</v>
      </c>
      <c r="AT131" s="218" t="s">
        <v>177</v>
      </c>
      <c r="AU131" s="218" t="s">
        <v>86</v>
      </c>
      <c r="AY131" s="19" t="s">
        <v>175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84</v>
      </c>
      <c r="BK131" s="219">
        <f>ROUND(I131*H131,2)</f>
        <v>0</v>
      </c>
      <c r="BL131" s="19" t="s">
        <v>181</v>
      </c>
      <c r="BM131" s="218" t="s">
        <v>767</v>
      </c>
    </row>
    <row r="132" s="13" customFormat="1">
      <c r="A132" s="13"/>
      <c r="B132" s="220"/>
      <c r="C132" s="221"/>
      <c r="D132" s="222" t="s">
        <v>183</v>
      </c>
      <c r="E132" s="221"/>
      <c r="F132" s="224" t="s">
        <v>768</v>
      </c>
      <c r="G132" s="221"/>
      <c r="H132" s="225">
        <v>23746.5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183</v>
      </c>
      <c r="AU132" s="231" t="s">
        <v>86</v>
      </c>
      <c r="AV132" s="13" t="s">
        <v>86</v>
      </c>
      <c r="AW132" s="13" t="s">
        <v>4</v>
      </c>
      <c r="AX132" s="13" t="s">
        <v>84</v>
      </c>
      <c r="AY132" s="231" t="s">
        <v>175</v>
      </c>
    </row>
    <row r="133" s="2" customFormat="1">
      <c r="A133" s="40"/>
      <c r="B133" s="41"/>
      <c r="C133" s="207" t="s">
        <v>284</v>
      </c>
      <c r="D133" s="207" t="s">
        <v>177</v>
      </c>
      <c r="E133" s="208" t="s">
        <v>769</v>
      </c>
      <c r="F133" s="209" t="s">
        <v>770</v>
      </c>
      <c r="G133" s="210" t="s">
        <v>112</v>
      </c>
      <c r="H133" s="211">
        <v>527.70000000000005</v>
      </c>
      <c r="I133" s="212"/>
      <c r="J133" s="213">
        <f>ROUND(I133*H133,2)</f>
        <v>0</v>
      </c>
      <c r="K133" s="209" t="s">
        <v>180</v>
      </c>
      <c r="L133" s="46"/>
      <c r="M133" s="214" t="s">
        <v>19</v>
      </c>
      <c r="N133" s="215" t="s">
        <v>47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181</v>
      </c>
      <c r="AT133" s="218" t="s">
        <v>177</v>
      </c>
      <c r="AU133" s="218" t="s">
        <v>86</v>
      </c>
      <c r="AY133" s="19" t="s">
        <v>175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84</v>
      </c>
      <c r="BK133" s="219">
        <f>ROUND(I133*H133,2)</f>
        <v>0</v>
      </c>
      <c r="BL133" s="19" t="s">
        <v>181</v>
      </c>
      <c r="BM133" s="218" t="s">
        <v>771</v>
      </c>
    </row>
    <row r="134" s="2" customFormat="1" ht="16.5" customHeight="1">
      <c r="A134" s="40"/>
      <c r="B134" s="41"/>
      <c r="C134" s="207" t="s">
        <v>290</v>
      </c>
      <c r="D134" s="207" t="s">
        <v>177</v>
      </c>
      <c r="E134" s="208" t="s">
        <v>772</v>
      </c>
      <c r="F134" s="209" t="s">
        <v>773</v>
      </c>
      <c r="G134" s="210" t="s">
        <v>112</v>
      </c>
      <c r="H134" s="211">
        <v>527.70000000000005</v>
      </c>
      <c r="I134" s="212"/>
      <c r="J134" s="213">
        <f>ROUND(I134*H134,2)</f>
        <v>0</v>
      </c>
      <c r="K134" s="209" t="s">
        <v>180</v>
      </c>
      <c r="L134" s="46"/>
      <c r="M134" s="214" t="s">
        <v>19</v>
      </c>
      <c r="N134" s="215" t="s">
        <v>47</v>
      </c>
      <c r="O134" s="86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8" t="s">
        <v>181</v>
      </c>
      <c r="AT134" s="218" t="s">
        <v>177</v>
      </c>
      <c r="AU134" s="218" t="s">
        <v>86</v>
      </c>
      <c r="AY134" s="19" t="s">
        <v>175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84</v>
      </c>
      <c r="BK134" s="219">
        <f>ROUND(I134*H134,2)</f>
        <v>0</v>
      </c>
      <c r="BL134" s="19" t="s">
        <v>181</v>
      </c>
      <c r="BM134" s="218" t="s">
        <v>774</v>
      </c>
    </row>
    <row r="135" s="13" customFormat="1">
      <c r="A135" s="13"/>
      <c r="B135" s="220"/>
      <c r="C135" s="221"/>
      <c r="D135" s="222" t="s">
        <v>183</v>
      </c>
      <c r="E135" s="223" t="s">
        <v>19</v>
      </c>
      <c r="F135" s="224" t="s">
        <v>686</v>
      </c>
      <c r="G135" s="221"/>
      <c r="H135" s="225">
        <v>527.70000000000005</v>
      </c>
      <c r="I135" s="226"/>
      <c r="J135" s="221"/>
      <c r="K135" s="221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183</v>
      </c>
      <c r="AU135" s="231" t="s">
        <v>86</v>
      </c>
      <c r="AV135" s="13" t="s">
        <v>86</v>
      </c>
      <c r="AW135" s="13" t="s">
        <v>37</v>
      </c>
      <c r="AX135" s="13" t="s">
        <v>84</v>
      </c>
      <c r="AY135" s="231" t="s">
        <v>175</v>
      </c>
    </row>
    <row r="136" s="2" customFormat="1" ht="16.5" customHeight="1">
      <c r="A136" s="40"/>
      <c r="B136" s="41"/>
      <c r="C136" s="207" t="s">
        <v>7</v>
      </c>
      <c r="D136" s="207" t="s">
        <v>177</v>
      </c>
      <c r="E136" s="208" t="s">
        <v>775</v>
      </c>
      <c r="F136" s="209" t="s">
        <v>776</v>
      </c>
      <c r="G136" s="210" t="s">
        <v>112</v>
      </c>
      <c r="H136" s="211">
        <v>23746.5</v>
      </c>
      <c r="I136" s="212"/>
      <c r="J136" s="213">
        <f>ROUND(I136*H136,2)</f>
        <v>0</v>
      </c>
      <c r="K136" s="209" t="s">
        <v>180</v>
      </c>
      <c r="L136" s="46"/>
      <c r="M136" s="214" t="s">
        <v>19</v>
      </c>
      <c r="N136" s="215" t="s">
        <v>47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181</v>
      </c>
      <c r="AT136" s="218" t="s">
        <v>177</v>
      </c>
      <c r="AU136" s="218" t="s">
        <v>86</v>
      </c>
      <c r="AY136" s="19" t="s">
        <v>175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84</v>
      </c>
      <c r="BK136" s="219">
        <f>ROUND(I136*H136,2)</f>
        <v>0</v>
      </c>
      <c r="BL136" s="19" t="s">
        <v>181</v>
      </c>
      <c r="BM136" s="218" t="s">
        <v>777</v>
      </c>
    </row>
    <row r="137" s="13" customFormat="1">
      <c r="A137" s="13"/>
      <c r="B137" s="220"/>
      <c r="C137" s="221"/>
      <c r="D137" s="222" t="s">
        <v>183</v>
      </c>
      <c r="E137" s="221"/>
      <c r="F137" s="224" t="s">
        <v>768</v>
      </c>
      <c r="G137" s="221"/>
      <c r="H137" s="225">
        <v>23746.5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183</v>
      </c>
      <c r="AU137" s="231" t="s">
        <v>86</v>
      </c>
      <c r="AV137" s="13" t="s">
        <v>86</v>
      </c>
      <c r="AW137" s="13" t="s">
        <v>4</v>
      </c>
      <c r="AX137" s="13" t="s">
        <v>84</v>
      </c>
      <c r="AY137" s="231" t="s">
        <v>175</v>
      </c>
    </row>
    <row r="138" s="2" customFormat="1" ht="16.5" customHeight="1">
      <c r="A138" s="40"/>
      <c r="B138" s="41"/>
      <c r="C138" s="207" t="s">
        <v>297</v>
      </c>
      <c r="D138" s="207" t="s">
        <v>177</v>
      </c>
      <c r="E138" s="208" t="s">
        <v>778</v>
      </c>
      <c r="F138" s="209" t="s">
        <v>779</v>
      </c>
      <c r="G138" s="210" t="s">
        <v>112</v>
      </c>
      <c r="H138" s="211">
        <v>527.70000000000005</v>
      </c>
      <c r="I138" s="212"/>
      <c r="J138" s="213">
        <f>ROUND(I138*H138,2)</f>
        <v>0</v>
      </c>
      <c r="K138" s="209" t="s">
        <v>180</v>
      </c>
      <c r="L138" s="46"/>
      <c r="M138" s="214" t="s">
        <v>19</v>
      </c>
      <c r="N138" s="215" t="s">
        <v>47</v>
      </c>
      <c r="O138" s="86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181</v>
      </c>
      <c r="AT138" s="218" t="s">
        <v>177</v>
      </c>
      <c r="AU138" s="218" t="s">
        <v>86</v>
      </c>
      <c r="AY138" s="19" t="s">
        <v>175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84</v>
      </c>
      <c r="BK138" s="219">
        <f>ROUND(I138*H138,2)</f>
        <v>0</v>
      </c>
      <c r="BL138" s="19" t="s">
        <v>181</v>
      </c>
      <c r="BM138" s="218" t="s">
        <v>780</v>
      </c>
    </row>
    <row r="139" s="2" customFormat="1" ht="16.5" customHeight="1">
      <c r="A139" s="40"/>
      <c r="B139" s="41"/>
      <c r="C139" s="207" t="s">
        <v>303</v>
      </c>
      <c r="D139" s="207" t="s">
        <v>177</v>
      </c>
      <c r="E139" s="208" t="s">
        <v>781</v>
      </c>
      <c r="F139" s="209" t="s">
        <v>782</v>
      </c>
      <c r="G139" s="210" t="s">
        <v>270</v>
      </c>
      <c r="H139" s="211">
        <v>44.792999999999999</v>
      </c>
      <c r="I139" s="212"/>
      <c r="J139" s="213">
        <f>ROUND(I139*H139,2)</f>
        <v>0</v>
      </c>
      <c r="K139" s="209" t="s">
        <v>180</v>
      </c>
      <c r="L139" s="46"/>
      <c r="M139" s="214" t="s">
        <v>19</v>
      </c>
      <c r="N139" s="215" t="s">
        <v>47</v>
      </c>
      <c r="O139" s="86"/>
      <c r="P139" s="216">
        <f>O139*H139</f>
        <v>0</v>
      </c>
      <c r="Q139" s="216">
        <v>0</v>
      </c>
      <c r="R139" s="216">
        <f>Q139*H139</f>
        <v>0</v>
      </c>
      <c r="S139" s="216">
        <v>2.3999999999999999</v>
      </c>
      <c r="T139" s="217">
        <f>S139*H139</f>
        <v>107.50319999999999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181</v>
      </c>
      <c r="AT139" s="218" t="s">
        <v>177</v>
      </c>
      <c r="AU139" s="218" t="s">
        <v>86</v>
      </c>
      <c r="AY139" s="19" t="s">
        <v>175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84</v>
      </c>
      <c r="BK139" s="219">
        <f>ROUND(I139*H139,2)</f>
        <v>0</v>
      </c>
      <c r="BL139" s="19" t="s">
        <v>181</v>
      </c>
      <c r="BM139" s="218" t="s">
        <v>783</v>
      </c>
    </row>
    <row r="140" s="13" customFormat="1">
      <c r="A140" s="13"/>
      <c r="B140" s="220"/>
      <c r="C140" s="221"/>
      <c r="D140" s="222" t="s">
        <v>183</v>
      </c>
      <c r="E140" s="223" t="s">
        <v>689</v>
      </c>
      <c r="F140" s="224" t="s">
        <v>784</v>
      </c>
      <c r="G140" s="221"/>
      <c r="H140" s="225">
        <v>213.30000000000001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183</v>
      </c>
      <c r="AU140" s="231" t="s">
        <v>86</v>
      </c>
      <c r="AV140" s="13" t="s">
        <v>86</v>
      </c>
      <c r="AW140" s="13" t="s">
        <v>37</v>
      </c>
      <c r="AX140" s="13" t="s">
        <v>76</v>
      </c>
      <c r="AY140" s="231" t="s">
        <v>175</v>
      </c>
    </row>
    <row r="141" s="13" customFormat="1">
      <c r="A141" s="13"/>
      <c r="B141" s="220"/>
      <c r="C141" s="221"/>
      <c r="D141" s="222" t="s">
        <v>183</v>
      </c>
      <c r="E141" s="223" t="s">
        <v>19</v>
      </c>
      <c r="F141" s="224" t="s">
        <v>785</v>
      </c>
      <c r="G141" s="221"/>
      <c r="H141" s="225">
        <v>44.792999999999999</v>
      </c>
      <c r="I141" s="226"/>
      <c r="J141" s="221"/>
      <c r="K141" s="221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183</v>
      </c>
      <c r="AU141" s="231" t="s">
        <v>86</v>
      </c>
      <c r="AV141" s="13" t="s">
        <v>86</v>
      </c>
      <c r="AW141" s="13" t="s">
        <v>37</v>
      </c>
      <c r="AX141" s="13" t="s">
        <v>84</v>
      </c>
      <c r="AY141" s="231" t="s">
        <v>175</v>
      </c>
    </row>
    <row r="142" s="2" customFormat="1" ht="16.5" customHeight="1">
      <c r="A142" s="40"/>
      <c r="B142" s="41"/>
      <c r="C142" s="207" t="s">
        <v>307</v>
      </c>
      <c r="D142" s="207" t="s">
        <v>177</v>
      </c>
      <c r="E142" s="208" t="s">
        <v>786</v>
      </c>
      <c r="F142" s="209" t="s">
        <v>787</v>
      </c>
      <c r="G142" s="210" t="s">
        <v>123</v>
      </c>
      <c r="H142" s="211">
        <v>55</v>
      </c>
      <c r="I142" s="212"/>
      <c r="J142" s="213">
        <f>ROUND(I142*H142,2)</f>
        <v>0</v>
      </c>
      <c r="K142" s="209" t="s">
        <v>180</v>
      </c>
      <c r="L142" s="46"/>
      <c r="M142" s="214" t="s">
        <v>19</v>
      </c>
      <c r="N142" s="215" t="s">
        <v>47</v>
      </c>
      <c r="O142" s="86"/>
      <c r="P142" s="216">
        <f>O142*H142</f>
        <v>0</v>
      </c>
      <c r="Q142" s="216">
        <v>0</v>
      </c>
      <c r="R142" s="216">
        <f>Q142*H142</f>
        <v>0</v>
      </c>
      <c r="S142" s="216">
        <v>0.001</v>
      </c>
      <c r="T142" s="217">
        <f>S142*H142</f>
        <v>0.055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8" t="s">
        <v>181</v>
      </c>
      <c r="AT142" s="218" t="s">
        <v>177</v>
      </c>
      <c r="AU142" s="218" t="s">
        <v>86</v>
      </c>
      <c r="AY142" s="19" t="s">
        <v>175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84</v>
      </c>
      <c r="BK142" s="219">
        <f>ROUND(I142*H142,2)</f>
        <v>0</v>
      </c>
      <c r="BL142" s="19" t="s">
        <v>181</v>
      </c>
      <c r="BM142" s="218" t="s">
        <v>788</v>
      </c>
    </row>
    <row r="143" s="13" customFormat="1">
      <c r="A143" s="13"/>
      <c r="B143" s="220"/>
      <c r="C143" s="221"/>
      <c r="D143" s="222" t="s">
        <v>183</v>
      </c>
      <c r="E143" s="223" t="s">
        <v>694</v>
      </c>
      <c r="F143" s="224" t="s">
        <v>789</v>
      </c>
      <c r="G143" s="221"/>
      <c r="H143" s="225">
        <v>55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183</v>
      </c>
      <c r="AU143" s="231" t="s">
        <v>86</v>
      </c>
      <c r="AV143" s="13" t="s">
        <v>86</v>
      </c>
      <c r="AW143" s="13" t="s">
        <v>37</v>
      </c>
      <c r="AX143" s="13" t="s">
        <v>84</v>
      </c>
      <c r="AY143" s="231" t="s">
        <v>175</v>
      </c>
    </row>
    <row r="144" s="13" customFormat="1">
      <c r="A144" s="13"/>
      <c r="B144" s="220"/>
      <c r="C144" s="221"/>
      <c r="D144" s="222" t="s">
        <v>183</v>
      </c>
      <c r="E144" s="223" t="s">
        <v>698</v>
      </c>
      <c r="F144" s="224" t="s">
        <v>790</v>
      </c>
      <c r="G144" s="221"/>
      <c r="H144" s="225">
        <v>22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183</v>
      </c>
      <c r="AU144" s="231" t="s">
        <v>86</v>
      </c>
      <c r="AV144" s="13" t="s">
        <v>86</v>
      </c>
      <c r="AW144" s="13" t="s">
        <v>37</v>
      </c>
      <c r="AX144" s="13" t="s">
        <v>76</v>
      </c>
      <c r="AY144" s="231" t="s">
        <v>175</v>
      </c>
    </row>
    <row r="145" s="2" customFormat="1">
      <c r="A145" s="40"/>
      <c r="B145" s="41"/>
      <c r="C145" s="207" t="s">
        <v>311</v>
      </c>
      <c r="D145" s="207" t="s">
        <v>177</v>
      </c>
      <c r="E145" s="208" t="s">
        <v>791</v>
      </c>
      <c r="F145" s="209" t="s">
        <v>792</v>
      </c>
      <c r="G145" s="210" t="s">
        <v>123</v>
      </c>
      <c r="H145" s="211">
        <v>26.5</v>
      </c>
      <c r="I145" s="212"/>
      <c r="J145" s="213">
        <f>ROUND(I145*H145,2)</f>
        <v>0</v>
      </c>
      <c r="K145" s="209" t="s">
        <v>180</v>
      </c>
      <c r="L145" s="46"/>
      <c r="M145" s="214" t="s">
        <v>19</v>
      </c>
      <c r="N145" s="215" t="s">
        <v>47</v>
      </c>
      <c r="O145" s="86"/>
      <c r="P145" s="216">
        <f>O145*H145</f>
        <v>0</v>
      </c>
      <c r="Q145" s="216">
        <v>0.00081999999999999998</v>
      </c>
      <c r="R145" s="216">
        <f>Q145*H145</f>
        <v>0.021729999999999999</v>
      </c>
      <c r="S145" s="216">
        <v>0.010999999999999999</v>
      </c>
      <c r="T145" s="217">
        <f>S145*H145</f>
        <v>0.29149999999999998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181</v>
      </c>
      <c r="AT145" s="218" t="s">
        <v>177</v>
      </c>
      <c r="AU145" s="218" t="s">
        <v>86</v>
      </c>
      <c r="AY145" s="19" t="s">
        <v>175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84</v>
      </c>
      <c r="BK145" s="219">
        <f>ROUND(I145*H145,2)</f>
        <v>0</v>
      </c>
      <c r="BL145" s="19" t="s">
        <v>181</v>
      </c>
      <c r="BM145" s="218" t="s">
        <v>793</v>
      </c>
    </row>
    <row r="146" s="2" customFormat="1">
      <c r="A146" s="40"/>
      <c r="B146" s="41"/>
      <c r="C146" s="42"/>
      <c r="D146" s="222" t="s">
        <v>217</v>
      </c>
      <c r="E146" s="42"/>
      <c r="F146" s="243" t="s">
        <v>794</v>
      </c>
      <c r="G146" s="42"/>
      <c r="H146" s="42"/>
      <c r="I146" s="244"/>
      <c r="J146" s="42"/>
      <c r="K146" s="42"/>
      <c r="L146" s="46"/>
      <c r="M146" s="245"/>
      <c r="N146" s="246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217</v>
      </c>
      <c r="AU146" s="19" t="s">
        <v>86</v>
      </c>
    </row>
    <row r="147" s="13" customFormat="1">
      <c r="A147" s="13"/>
      <c r="B147" s="220"/>
      <c r="C147" s="221"/>
      <c r="D147" s="222" t="s">
        <v>183</v>
      </c>
      <c r="E147" s="223" t="s">
        <v>19</v>
      </c>
      <c r="F147" s="224" t="s">
        <v>795</v>
      </c>
      <c r="G147" s="221"/>
      <c r="H147" s="225">
        <v>53.325000000000003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183</v>
      </c>
      <c r="AU147" s="231" t="s">
        <v>86</v>
      </c>
      <c r="AV147" s="13" t="s">
        <v>86</v>
      </c>
      <c r="AW147" s="13" t="s">
        <v>37</v>
      </c>
      <c r="AX147" s="13" t="s">
        <v>76</v>
      </c>
      <c r="AY147" s="231" t="s">
        <v>175</v>
      </c>
    </row>
    <row r="148" s="13" customFormat="1">
      <c r="A148" s="13"/>
      <c r="B148" s="220"/>
      <c r="C148" s="221"/>
      <c r="D148" s="222" t="s">
        <v>183</v>
      </c>
      <c r="E148" s="223" t="s">
        <v>696</v>
      </c>
      <c r="F148" s="224" t="s">
        <v>796</v>
      </c>
      <c r="G148" s="221"/>
      <c r="H148" s="225">
        <v>53</v>
      </c>
      <c r="I148" s="226"/>
      <c r="J148" s="221"/>
      <c r="K148" s="221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183</v>
      </c>
      <c r="AU148" s="231" t="s">
        <v>86</v>
      </c>
      <c r="AV148" s="13" t="s">
        <v>86</v>
      </c>
      <c r="AW148" s="13" t="s">
        <v>37</v>
      </c>
      <c r="AX148" s="13" t="s">
        <v>76</v>
      </c>
      <c r="AY148" s="231" t="s">
        <v>175</v>
      </c>
    </row>
    <row r="149" s="13" customFormat="1">
      <c r="A149" s="13"/>
      <c r="B149" s="220"/>
      <c r="C149" s="221"/>
      <c r="D149" s="222" t="s">
        <v>183</v>
      </c>
      <c r="E149" s="223" t="s">
        <v>19</v>
      </c>
      <c r="F149" s="224" t="s">
        <v>797</v>
      </c>
      <c r="G149" s="221"/>
      <c r="H149" s="225">
        <v>26.5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183</v>
      </c>
      <c r="AU149" s="231" t="s">
        <v>86</v>
      </c>
      <c r="AV149" s="13" t="s">
        <v>86</v>
      </c>
      <c r="AW149" s="13" t="s">
        <v>37</v>
      </c>
      <c r="AX149" s="13" t="s">
        <v>84</v>
      </c>
      <c r="AY149" s="231" t="s">
        <v>175</v>
      </c>
    </row>
    <row r="150" s="2" customFormat="1" ht="16.5" customHeight="1">
      <c r="A150" s="40"/>
      <c r="B150" s="41"/>
      <c r="C150" s="207" t="s">
        <v>317</v>
      </c>
      <c r="D150" s="207" t="s">
        <v>177</v>
      </c>
      <c r="E150" s="208" t="s">
        <v>798</v>
      </c>
      <c r="F150" s="209" t="s">
        <v>799</v>
      </c>
      <c r="G150" s="210" t="s">
        <v>112</v>
      </c>
      <c r="H150" s="211">
        <v>263.85000000000002</v>
      </c>
      <c r="I150" s="212"/>
      <c r="J150" s="213">
        <f>ROUND(I150*H150,2)</f>
        <v>0</v>
      </c>
      <c r="K150" s="209" t="s">
        <v>180</v>
      </c>
      <c r="L150" s="46"/>
      <c r="M150" s="214" t="s">
        <v>19</v>
      </c>
      <c r="N150" s="215" t="s">
        <v>47</v>
      </c>
      <c r="O150" s="86"/>
      <c r="P150" s="216">
        <f>O150*H150</f>
        <v>0</v>
      </c>
      <c r="Q150" s="216">
        <v>0</v>
      </c>
      <c r="R150" s="216">
        <f>Q150*H150</f>
        <v>0</v>
      </c>
      <c r="S150" s="216">
        <v>0.066000000000000003</v>
      </c>
      <c r="T150" s="217">
        <f>S150*H150</f>
        <v>17.414100000000001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8" t="s">
        <v>181</v>
      </c>
      <c r="AT150" s="218" t="s">
        <v>177</v>
      </c>
      <c r="AU150" s="218" t="s">
        <v>86</v>
      </c>
      <c r="AY150" s="19" t="s">
        <v>175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9" t="s">
        <v>84</v>
      </c>
      <c r="BK150" s="219">
        <f>ROUND(I150*H150,2)</f>
        <v>0</v>
      </c>
      <c r="BL150" s="19" t="s">
        <v>181</v>
      </c>
      <c r="BM150" s="218" t="s">
        <v>800</v>
      </c>
    </row>
    <row r="151" s="2" customFormat="1">
      <c r="A151" s="40"/>
      <c r="B151" s="41"/>
      <c r="C151" s="42"/>
      <c r="D151" s="222" t="s">
        <v>217</v>
      </c>
      <c r="E151" s="42"/>
      <c r="F151" s="243" t="s">
        <v>801</v>
      </c>
      <c r="G151" s="42"/>
      <c r="H151" s="42"/>
      <c r="I151" s="244"/>
      <c r="J151" s="42"/>
      <c r="K151" s="42"/>
      <c r="L151" s="46"/>
      <c r="M151" s="245"/>
      <c r="N151" s="246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217</v>
      </c>
      <c r="AU151" s="19" t="s">
        <v>86</v>
      </c>
    </row>
    <row r="152" s="13" customFormat="1">
      <c r="A152" s="13"/>
      <c r="B152" s="220"/>
      <c r="C152" s="221"/>
      <c r="D152" s="222" t="s">
        <v>183</v>
      </c>
      <c r="E152" s="223" t="s">
        <v>19</v>
      </c>
      <c r="F152" s="224" t="s">
        <v>802</v>
      </c>
      <c r="G152" s="221"/>
      <c r="H152" s="225">
        <v>263.85000000000002</v>
      </c>
      <c r="I152" s="226"/>
      <c r="J152" s="221"/>
      <c r="K152" s="221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183</v>
      </c>
      <c r="AU152" s="231" t="s">
        <v>86</v>
      </c>
      <c r="AV152" s="13" t="s">
        <v>86</v>
      </c>
      <c r="AW152" s="13" t="s">
        <v>37</v>
      </c>
      <c r="AX152" s="13" t="s">
        <v>84</v>
      </c>
      <c r="AY152" s="231" t="s">
        <v>175</v>
      </c>
    </row>
    <row r="153" s="2" customFormat="1" ht="16.5" customHeight="1">
      <c r="A153" s="40"/>
      <c r="B153" s="41"/>
      <c r="C153" s="207" t="s">
        <v>324</v>
      </c>
      <c r="D153" s="207" t="s">
        <v>177</v>
      </c>
      <c r="E153" s="208" t="s">
        <v>803</v>
      </c>
      <c r="F153" s="209" t="s">
        <v>804</v>
      </c>
      <c r="G153" s="210" t="s">
        <v>112</v>
      </c>
      <c r="H153" s="211">
        <v>131.92500000000001</v>
      </c>
      <c r="I153" s="212"/>
      <c r="J153" s="213">
        <f>ROUND(I153*H153,2)</f>
        <v>0</v>
      </c>
      <c r="K153" s="209" t="s">
        <v>180</v>
      </c>
      <c r="L153" s="46"/>
      <c r="M153" s="214" t="s">
        <v>19</v>
      </c>
      <c r="N153" s="215" t="s">
        <v>47</v>
      </c>
      <c r="O153" s="86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8" t="s">
        <v>181</v>
      </c>
      <c r="AT153" s="218" t="s">
        <v>177</v>
      </c>
      <c r="AU153" s="218" t="s">
        <v>86</v>
      </c>
      <c r="AY153" s="19" t="s">
        <v>175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9" t="s">
        <v>84</v>
      </c>
      <c r="BK153" s="219">
        <f>ROUND(I153*H153,2)</f>
        <v>0</v>
      </c>
      <c r="BL153" s="19" t="s">
        <v>181</v>
      </c>
      <c r="BM153" s="218" t="s">
        <v>805</v>
      </c>
    </row>
    <row r="154" s="2" customFormat="1">
      <c r="A154" s="40"/>
      <c r="B154" s="41"/>
      <c r="C154" s="42"/>
      <c r="D154" s="222" t="s">
        <v>217</v>
      </c>
      <c r="E154" s="42"/>
      <c r="F154" s="243" t="s">
        <v>806</v>
      </c>
      <c r="G154" s="42"/>
      <c r="H154" s="42"/>
      <c r="I154" s="244"/>
      <c r="J154" s="42"/>
      <c r="K154" s="42"/>
      <c r="L154" s="46"/>
      <c r="M154" s="245"/>
      <c r="N154" s="246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217</v>
      </c>
      <c r="AU154" s="19" t="s">
        <v>86</v>
      </c>
    </row>
    <row r="155" s="13" customFormat="1">
      <c r="A155" s="13"/>
      <c r="B155" s="220"/>
      <c r="C155" s="221"/>
      <c r="D155" s="222" t="s">
        <v>183</v>
      </c>
      <c r="E155" s="221"/>
      <c r="F155" s="224" t="s">
        <v>807</v>
      </c>
      <c r="G155" s="221"/>
      <c r="H155" s="225">
        <v>131.92500000000001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183</v>
      </c>
      <c r="AU155" s="231" t="s">
        <v>86</v>
      </c>
      <c r="AV155" s="13" t="s">
        <v>86</v>
      </c>
      <c r="AW155" s="13" t="s">
        <v>4</v>
      </c>
      <c r="AX155" s="13" t="s">
        <v>84</v>
      </c>
      <c r="AY155" s="231" t="s">
        <v>175</v>
      </c>
    </row>
    <row r="156" s="2" customFormat="1" ht="21.75" customHeight="1">
      <c r="A156" s="40"/>
      <c r="B156" s="41"/>
      <c r="C156" s="207" t="s">
        <v>329</v>
      </c>
      <c r="D156" s="207" t="s">
        <v>177</v>
      </c>
      <c r="E156" s="208" t="s">
        <v>808</v>
      </c>
      <c r="F156" s="209" t="s">
        <v>809</v>
      </c>
      <c r="G156" s="210" t="s">
        <v>112</v>
      </c>
      <c r="H156" s="211">
        <v>527.70000000000005</v>
      </c>
      <c r="I156" s="212"/>
      <c r="J156" s="213">
        <f>ROUND(I156*H156,2)</f>
        <v>0</v>
      </c>
      <c r="K156" s="209" t="s">
        <v>180</v>
      </c>
      <c r="L156" s="46"/>
      <c r="M156" s="214" t="s">
        <v>19</v>
      </c>
      <c r="N156" s="215" t="s">
        <v>47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0.074999999999999997</v>
      </c>
      <c r="T156" s="217">
        <f>S156*H156</f>
        <v>39.577500000000001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181</v>
      </c>
      <c r="AT156" s="218" t="s">
        <v>177</v>
      </c>
      <c r="AU156" s="218" t="s">
        <v>86</v>
      </c>
      <c r="AY156" s="19" t="s">
        <v>175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84</v>
      </c>
      <c r="BK156" s="219">
        <f>ROUND(I156*H156,2)</f>
        <v>0</v>
      </c>
      <c r="BL156" s="19" t="s">
        <v>181</v>
      </c>
      <c r="BM156" s="218" t="s">
        <v>810</v>
      </c>
    </row>
    <row r="157" s="13" customFormat="1">
      <c r="A157" s="13"/>
      <c r="B157" s="220"/>
      <c r="C157" s="221"/>
      <c r="D157" s="222" t="s">
        <v>183</v>
      </c>
      <c r="E157" s="223" t="s">
        <v>686</v>
      </c>
      <c r="F157" s="224" t="s">
        <v>811</v>
      </c>
      <c r="G157" s="221"/>
      <c r="H157" s="225">
        <v>527.70000000000005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183</v>
      </c>
      <c r="AU157" s="231" t="s">
        <v>86</v>
      </c>
      <c r="AV157" s="13" t="s">
        <v>86</v>
      </c>
      <c r="AW157" s="13" t="s">
        <v>37</v>
      </c>
      <c r="AX157" s="13" t="s">
        <v>84</v>
      </c>
      <c r="AY157" s="231" t="s">
        <v>175</v>
      </c>
    </row>
    <row r="158" s="2" customFormat="1" ht="16.5" customHeight="1">
      <c r="A158" s="40"/>
      <c r="B158" s="41"/>
      <c r="C158" s="207" t="s">
        <v>334</v>
      </c>
      <c r="D158" s="207" t="s">
        <v>177</v>
      </c>
      <c r="E158" s="208" t="s">
        <v>812</v>
      </c>
      <c r="F158" s="209" t="s">
        <v>813</v>
      </c>
      <c r="G158" s="210" t="s">
        <v>112</v>
      </c>
      <c r="H158" s="211">
        <v>263.85000000000002</v>
      </c>
      <c r="I158" s="212"/>
      <c r="J158" s="213">
        <f>ROUND(I158*H158,2)</f>
        <v>0</v>
      </c>
      <c r="K158" s="209" t="s">
        <v>180</v>
      </c>
      <c r="L158" s="46"/>
      <c r="M158" s="214" t="s">
        <v>19</v>
      </c>
      <c r="N158" s="215" t="s">
        <v>47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181</v>
      </c>
      <c r="AT158" s="218" t="s">
        <v>177</v>
      </c>
      <c r="AU158" s="218" t="s">
        <v>86</v>
      </c>
      <c r="AY158" s="19" t="s">
        <v>175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84</v>
      </c>
      <c r="BK158" s="219">
        <f>ROUND(I158*H158,2)</f>
        <v>0</v>
      </c>
      <c r="BL158" s="19" t="s">
        <v>181</v>
      </c>
      <c r="BM158" s="218" t="s">
        <v>814</v>
      </c>
    </row>
    <row r="159" s="13" customFormat="1">
      <c r="A159" s="13"/>
      <c r="B159" s="220"/>
      <c r="C159" s="221"/>
      <c r="D159" s="222" t="s">
        <v>183</v>
      </c>
      <c r="E159" s="223" t="s">
        <v>19</v>
      </c>
      <c r="F159" s="224" t="s">
        <v>802</v>
      </c>
      <c r="G159" s="221"/>
      <c r="H159" s="225">
        <v>263.85000000000002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1" t="s">
        <v>183</v>
      </c>
      <c r="AU159" s="231" t="s">
        <v>86</v>
      </c>
      <c r="AV159" s="13" t="s">
        <v>86</v>
      </c>
      <c r="AW159" s="13" t="s">
        <v>37</v>
      </c>
      <c r="AX159" s="13" t="s">
        <v>84</v>
      </c>
      <c r="AY159" s="231" t="s">
        <v>175</v>
      </c>
    </row>
    <row r="160" s="2" customFormat="1" ht="16.5" customHeight="1">
      <c r="A160" s="40"/>
      <c r="B160" s="41"/>
      <c r="C160" s="207" t="s">
        <v>339</v>
      </c>
      <c r="D160" s="207" t="s">
        <v>177</v>
      </c>
      <c r="E160" s="208" t="s">
        <v>815</v>
      </c>
      <c r="F160" s="209" t="s">
        <v>816</v>
      </c>
      <c r="G160" s="210" t="s">
        <v>112</v>
      </c>
      <c r="H160" s="211">
        <v>131.92500000000001</v>
      </c>
      <c r="I160" s="212"/>
      <c r="J160" s="213">
        <f>ROUND(I160*H160,2)</f>
        <v>0</v>
      </c>
      <c r="K160" s="209" t="s">
        <v>180</v>
      </c>
      <c r="L160" s="46"/>
      <c r="M160" s="214" t="s">
        <v>19</v>
      </c>
      <c r="N160" s="215" t="s">
        <v>47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181</v>
      </c>
      <c r="AT160" s="218" t="s">
        <v>177</v>
      </c>
      <c r="AU160" s="218" t="s">
        <v>86</v>
      </c>
      <c r="AY160" s="19" t="s">
        <v>175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84</v>
      </c>
      <c r="BK160" s="219">
        <f>ROUND(I160*H160,2)</f>
        <v>0</v>
      </c>
      <c r="BL160" s="19" t="s">
        <v>181</v>
      </c>
      <c r="BM160" s="218" t="s">
        <v>817</v>
      </c>
    </row>
    <row r="161" s="13" customFormat="1">
      <c r="A161" s="13"/>
      <c r="B161" s="220"/>
      <c r="C161" s="221"/>
      <c r="D161" s="222" t="s">
        <v>183</v>
      </c>
      <c r="E161" s="221"/>
      <c r="F161" s="224" t="s">
        <v>807</v>
      </c>
      <c r="G161" s="221"/>
      <c r="H161" s="225">
        <v>131.92500000000001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183</v>
      </c>
      <c r="AU161" s="231" t="s">
        <v>86</v>
      </c>
      <c r="AV161" s="13" t="s">
        <v>86</v>
      </c>
      <c r="AW161" s="13" t="s">
        <v>4</v>
      </c>
      <c r="AX161" s="13" t="s">
        <v>84</v>
      </c>
      <c r="AY161" s="231" t="s">
        <v>175</v>
      </c>
    </row>
    <row r="162" s="2" customFormat="1" ht="21.75" customHeight="1">
      <c r="A162" s="40"/>
      <c r="B162" s="41"/>
      <c r="C162" s="207" t="s">
        <v>344</v>
      </c>
      <c r="D162" s="207" t="s">
        <v>177</v>
      </c>
      <c r="E162" s="208" t="s">
        <v>818</v>
      </c>
      <c r="F162" s="209" t="s">
        <v>819</v>
      </c>
      <c r="G162" s="210" t="s">
        <v>112</v>
      </c>
      <c r="H162" s="211">
        <v>263.85000000000002</v>
      </c>
      <c r="I162" s="212"/>
      <c r="J162" s="213">
        <f>ROUND(I162*H162,2)</f>
        <v>0</v>
      </c>
      <c r="K162" s="209" t="s">
        <v>180</v>
      </c>
      <c r="L162" s="46"/>
      <c r="M162" s="214" t="s">
        <v>19</v>
      </c>
      <c r="N162" s="215" t="s">
        <v>47</v>
      </c>
      <c r="O162" s="86"/>
      <c r="P162" s="216">
        <f>O162*H162</f>
        <v>0</v>
      </c>
      <c r="Q162" s="216">
        <v>0.099750000000000005</v>
      </c>
      <c r="R162" s="216">
        <f>Q162*H162</f>
        <v>26.319037500000004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181</v>
      </c>
      <c r="AT162" s="218" t="s">
        <v>177</v>
      </c>
      <c r="AU162" s="218" t="s">
        <v>86</v>
      </c>
      <c r="AY162" s="19" t="s">
        <v>175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84</v>
      </c>
      <c r="BK162" s="219">
        <f>ROUND(I162*H162,2)</f>
        <v>0</v>
      </c>
      <c r="BL162" s="19" t="s">
        <v>181</v>
      </c>
      <c r="BM162" s="218" t="s">
        <v>820</v>
      </c>
    </row>
    <row r="163" s="13" customFormat="1">
      <c r="A163" s="13"/>
      <c r="B163" s="220"/>
      <c r="C163" s="221"/>
      <c r="D163" s="222" t="s">
        <v>183</v>
      </c>
      <c r="E163" s="223" t="s">
        <v>19</v>
      </c>
      <c r="F163" s="224" t="s">
        <v>821</v>
      </c>
      <c r="G163" s="221"/>
      <c r="H163" s="225">
        <v>263.85000000000002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183</v>
      </c>
      <c r="AU163" s="231" t="s">
        <v>86</v>
      </c>
      <c r="AV163" s="13" t="s">
        <v>86</v>
      </c>
      <c r="AW163" s="13" t="s">
        <v>37</v>
      </c>
      <c r="AX163" s="13" t="s">
        <v>84</v>
      </c>
      <c r="AY163" s="231" t="s">
        <v>175</v>
      </c>
    </row>
    <row r="164" s="2" customFormat="1" ht="21.75" customHeight="1">
      <c r="A164" s="40"/>
      <c r="B164" s="41"/>
      <c r="C164" s="207" t="s">
        <v>350</v>
      </c>
      <c r="D164" s="207" t="s">
        <v>177</v>
      </c>
      <c r="E164" s="208" t="s">
        <v>822</v>
      </c>
      <c r="F164" s="209" t="s">
        <v>823</v>
      </c>
      <c r="G164" s="210" t="s">
        <v>112</v>
      </c>
      <c r="H164" s="211">
        <v>263.85000000000002</v>
      </c>
      <c r="I164" s="212"/>
      <c r="J164" s="213">
        <f>ROUND(I164*H164,2)</f>
        <v>0</v>
      </c>
      <c r="K164" s="209" t="s">
        <v>180</v>
      </c>
      <c r="L164" s="46"/>
      <c r="M164" s="214" t="s">
        <v>19</v>
      </c>
      <c r="N164" s="215" t="s">
        <v>47</v>
      </c>
      <c r="O164" s="86"/>
      <c r="P164" s="216">
        <f>O164*H164</f>
        <v>0</v>
      </c>
      <c r="Q164" s="216">
        <v>0.15959999999999999</v>
      </c>
      <c r="R164" s="216">
        <f>Q164*H164</f>
        <v>42.110460000000003</v>
      </c>
      <c r="S164" s="216">
        <v>0</v>
      </c>
      <c r="T164" s="21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181</v>
      </c>
      <c r="AT164" s="218" t="s">
        <v>177</v>
      </c>
      <c r="AU164" s="218" t="s">
        <v>86</v>
      </c>
      <c r="AY164" s="19" t="s">
        <v>175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84</v>
      </c>
      <c r="BK164" s="219">
        <f>ROUND(I164*H164,2)</f>
        <v>0</v>
      </c>
      <c r="BL164" s="19" t="s">
        <v>181</v>
      </c>
      <c r="BM164" s="218" t="s">
        <v>824</v>
      </c>
    </row>
    <row r="165" s="13" customFormat="1">
      <c r="A165" s="13"/>
      <c r="B165" s="220"/>
      <c r="C165" s="221"/>
      <c r="D165" s="222" t="s">
        <v>183</v>
      </c>
      <c r="E165" s="223" t="s">
        <v>19</v>
      </c>
      <c r="F165" s="224" t="s">
        <v>825</v>
      </c>
      <c r="G165" s="221"/>
      <c r="H165" s="225">
        <v>263.85000000000002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183</v>
      </c>
      <c r="AU165" s="231" t="s">
        <v>86</v>
      </c>
      <c r="AV165" s="13" t="s">
        <v>86</v>
      </c>
      <c r="AW165" s="13" t="s">
        <v>37</v>
      </c>
      <c r="AX165" s="13" t="s">
        <v>84</v>
      </c>
      <c r="AY165" s="231" t="s">
        <v>175</v>
      </c>
    </row>
    <row r="166" s="2" customFormat="1" ht="16.5" customHeight="1">
      <c r="A166" s="40"/>
      <c r="B166" s="41"/>
      <c r="C166" s="207" t="s">
        <v>357</v>
      </c>
      <c r="D166" s="207" t="s">
        <v>177</v>
      </c>
      <c r="E166" s="208" t="s">
        <v>826</v>
      </c>
      <c r="F166" s="209" t="s">
        <v>827</v>
      </c>
      <c r="G166" s="210" t="s">
        <v>112</v>
      </c>
      <c r="H166" s="211">
        <v>527.70000000000005</v>
      </c>
      <c r="I166" s="212"/>
      <c r="J166" s="213">
        <f>ROUND(I166*H166,2)</f>
        <v>0</v>
      </c>
      <c r="K166" s="209" t="s">
        <v>180</v>
      </c>
      <c r="L166" s="46"/>
      <c r="M166" s="214" t="s">
        <v>19</v>
      </c>
      <c r="N166" s="215" t="s">
        <v>47</v>
      </c>
      <c r="O166" s="86"/>
      <c r="P166" s="216">
        <f>O166*H166</f>
        <v>0</v>
      </c>
      <c r="Q166" s="216">
        <v>0.0035599999999999998</v>
      </c>
      <c r="R166" s="216">
        <f>Q166*H166</f>
        <v>1.878612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181</v>
      </c>
      <c r="AT166" s="218" t="s">
        <v>177</v>
      </c>
      <c r="AU166" s="218" t="s">
        <v>86</v>
      </c>
      <c r="AY166" s="19" t="s">
        <v>175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84</v>
      </c>
      <c r="BK166" s="219">
        <f>ROUND(I166*H166,2)</f>
        <v>0</v>
      </c>
      <c r="BL166" s="19" t="s">
        <v>181</v>
      </c>
      <c r="BM166" s="218" t="s">
        <v>828</v>
      </c>
    </row>
    <row r="167" s="13" customFormat="1">
      <c r="A167" s="13"/>
      <c r="B167" s="220"/>
      <c r="C167" s="221"/>
      <c r="D167" s="222" t="s">
        <v>183</v>
      </c>
      <c r="E167" s="223" t="s">
        <v>19</v>
      </c>
      <c r="F167" s="224" t="s">
        <v>686</v>
      </c>
      <c r="G167" s="221"/>
      <c r="H167" s="225">
        <v>527.70000000000005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183</v>
      </c>
      <c r="AU167" s="231" t="s">
        <v>86</v>
      </c>
      <c r="AV167" s="13" t="s">
        <v>86</v>
      </c>
      <c r="AW167" s="13" t="s">
        <v>37</v>
      </c>
      <c r="AX167" s="13" t="s">
        <v>84</v>
      </c>
      <c r="AY167" s="231" t="s">
        <v>175</v>
      </c>
    </row>
    <row r="168" s="2" customFormat="1" ht="21.75" customHeight="1">
      <c r="A168" s="40"/>
      <c r="B168" s="41"/>
      <c r="C168" s="207" t="s">
        <v>364</v>
      </c>
      <c r="D168" s="207" t="s">
        <v>177</v>
      </c>
      <c r="E168" s="208" t="s">
        <v>829</v>
      </c>
      <c r="F168" s="209" t="s">
        <v>830</v>
      </c>
      <c r="G168" s="210" t="s">
        <v>112</v>
      </c>
      <c r="H168" s="211">
        <v>263.85000000000002</v>
      </c>
      <c r="I168" s="212"/>
      <c r="J168" s="213">
        <f>ROUND(I168*H168,2)</f>
        <v>0</v>
      </c>
      <c r="K168" s="209" t="s">
        <v>180</v>
      </c>
      <c r="L168" s="46"/>
      <c r="M168" s="214" t="s">
        <v>19</v>
      </c>
      <c r="N168" s="215" t="s">
        <v>47</v>
      </c>
      <c r="O168" s="86"/>
      <c r="P168" s="216">
        <f>O168*H168</f>
        <v>0</v>
      </c>
      <c r="Q168" s="216">
        <v>0.00098999999999999999</v>
      </c>
      <c r="R168" s="216">
        <f>Q168*H168</f>
        <v>0.26121150000000004</v>
      </c>
      <c r="S168" s="216">
        <v>0</v>
      </c>
      <c r="T168" s="21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181</v>
      </c>
      <c r="AT168" s="218" t="s">
        <v>177</v>
      </c>
      <c r="AU168" s="218" t="s">
        <v>86</v>
      </c>
      <c r="AY168" s="19" t="s">
        <v>175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84</v>
      </c>
      <c r="BK168" s="219">
        <f>ROUND(I168*H168,2)</f>
        <v>0</v>
      </c>
      <c r="BL168" s="19" t="s">
        <v>181</v>
      </c>
      <c r="BM168" s="218" t="s">
        <v>831</v>
      </c>
    </row>
    <row r="169" s="13" customFormat="1">
      <c r="A169" s="13"/>
      <c r="B169" s="220"/>
      <c r="C169" s="221"/>
      <c r="D169" s="222" t="s">
        <v>183</v>
      </c>
      <c r="E169" s="223" t="s">
        <v>19</v>
      </c>
      <c r="F169" s="224" t="s">
        <v>802</v>
      </c>
      <c r="G169" s="221"/>
      <c r="H169" s="225">
        <v>263.85000000000002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183</v>
      </c>
      <c r="AU169" s="231" t="s">
        <v>86</v>
      </c>
      <c r="AV169" s="13" t="s">
        <v>86</v>
      </c>
      <c r="AW169" s="13" t="s">
        <v>37</v>
      </c>
      <c r="AX169" s="13" t="s">
        <v>84</v>
      </c>
      <c r="AY169" s="231" t="s">
        <v>175</v>
      </c>
    </row>
    <row r="170" s="2" customFormat="1" ht="16.5" customHeight="1">
      <c r="A170" s="40"/>
      <c r="B170" s="41"/>
      <c r="C170" s="207" t="s">
        <v>368</v>
      </c>
      <c r="D170" s="207" t="s">
        <v>177</v>
      </c>
      <c r="E170" s="208" t="s">
        <v>832</v>
      </c>
      <c r="F170" s="209" t="s">
        <v>833</v>
      </c>
      <c r="G170" s="210" t="s">
        <v>112</v>
      </c>
      <c r="H170" s="211">
        <v>131.92500000000001</v>
      </c>
      <c r="I170" s="212"/>
      <c r="J170" s="213">
        <f>ROUND(I170*H170,2)</f>
        <v>0</v>
      </c>
      <c r="K170" s="209" t="s">
        <v>180</v>
      </c>
      <c r="L170" s="46"/>
      <c r="M170" s="214" t="s">
        <v>19</v>
      </c>
      <c r="N170" s="215" t="s">
        <v>47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181</v>
      </c>
      <c r="AT170" s="218" t="s">
        <v>177</v>
      </c>
      <c r="AU170" s="218" t="s">
        <v>86</v>
      </c>
      <c r="AY170" s="19" t="s">
        <v>175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84</v>
      </c>
      <c r="BK170" s="219">
        <f>ROUND(I170*H170,2)</f>
        <v>0</v>
      </c>
      <c r="BL170" s="19" t="s">
        <v>181</v>
      </c>
      <c r="BM170" s="218" t="s">
        <v>834</v>
      </c>
    </row>
    <row r="171" s="13" customFormat="1">
      <c r="A171" s="13"/>
      <c r="B171" s="220"/>
      <c r="C171" s="221"/>
      <c r="D171" s="222" t="s">
        <v>183</v>
      </c>
      <c r="E171" s="221"/>
      <c r="F171" s="224" t="s">
        <v>807</v>
      </c>
      <c r="G171" s="221"/>
      <c r="H171" s="225">
        <v>131.92500000000001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183</v>
      </c>
      <c r="AU171" s="231" t="s">
        <v>86</v>
      </c>
      <c r="AV171" s="13" t="s">
        <v>86</v>
      </c>
      <c r="AW171" s="13" t="s">
        <v>4</v>
      </c>
      <c r="AX171" s="13" t="s">
        <v>84</v>
      </c>
      <c r="AY171" s="231" t="s">
        <v>175</v>
      </c>
    </row>
    <row r="172" s="2" customFormat="1" ht="16.5" customHeight="1">
      <c r="A172" s="40"/>
      <c r="B172" s="41"/>
      <c r="C172" s="207" t="s">
        <v>373</v>
      </c>
      <c r="D172" s="207" t="s">
        <v>177</v>
      </c>
      <c r="E172" s="208" t="s">
        <v>835</v>
      </c>
      <c r="F172" s="209" t="s">
        <v>836</v>
      </c>
      <c r="G172" s="210" t="s">
        <v>112</v>
      </c>
      <c r="H172" s="211">
        <v>527.70000000000005</v>
      </c>
      <c r="I172" s="212"/>
      <c r="J172" s="213">
        <f>ROUND(I172*H172,2)</f>
        <v>0</v>
      </c>
      <c r="K172" s="209" t="s">
        <v>180</v>
      </c>
      <c r="L172" s="46"/>
      <c r="M172" s="214" t="s">
        <v>19</v>
      </c>
      <c r="N172" s="215" t="s">
        <v>47</v>
      </c>
      <c r="O172" s="86"/>
      <c r="P172" s="216">
        <f>O172*H172</f>
        <v>0</v>
      </c>
      <c r="Q172" s="216">
        <v>0.00158</v>
      </c>
      <c r="R172" s="216">
        <f>Q172*H172</f>
        <v>0.83376600000000012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181</v>
      </c>
      <c r="AT172" s="218" t="s">
        <v>177</v>
      </c>
      <c r="AU172" s="218" t="s">
        <v>86</v>
      </c>
      <c r="AY172" s="19" t="s">
        <v>175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84</v>
      </c>
      <c r="BK172" s="219">
        <f>ROUND(I172*H172,2)</f>
        <v>0</v>
      </c>
      <c r="BL172" s="19" t="s">
        <v>181</v>
      </c>
      <c r="BM172" s="218" t="s">
        <v>837</v>
      </c>
    </row>
    <row r="173" s="13" customFormat="1">
      <c r="A173" s="13"/>
      <c r="B173" s="220"/>
      <c r="C173" s="221"/>
      <c r="D173" s="222" t="s">
        <v>183</v>
      </c>
      <c r="E173" s="223" t="s">
        <v>19</v>
      </c>
      <c r="F173" s="224" t="s">
        <v>686</v>
      </c>
      <c r="G173" s="221"/>
      <c r="H173" s="225">
        <v>527.70000000000005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183</v>
      </c>
      <c r="AU173" s="231" t="s">
        <v>86</v>
      </c>
      <c r="AV173" s="13" t="s">
        <v>86</v>
      </c>
      <c r="AW173" s="13" t="s">
        <v>37</v>
      </c>
      <c r="AX173" s="13" t="s">
        <v>84</v>
      </c>
      <c r="AY173" s="231" t="s">
        <v>175</v>
      </c>
    </row>
    <row r="174" s="2" customFormat="1" ht="16.5" customHeight="1">
      <c r="A174" s="40"/>
      <c r="B174" s="41"/>
      <c r="C174" s="207" t="s">
        <v>378</v>
      </c>
      <c r="D174" s="207" t="s">
        <v>177</v>
      </c>
      <c r="E174" s="208" t="s">
        <v>838</v>
      </c>
      <c r="F174" s="209" t="s">
        <v>839</v>
      </c>
      <c r="G174" s="210" t="s">
        <v>112</v>
      </c>
      <c r="H174" s="211">
        <v>847.64999999999998</v>
      </c>
      <c r="I174" s="212"/>
      <c r="J174" s="213">
        <f>ROUND(I174*H174,2)</f>
        <v>0</v>
      </c>
      <c r="K174" s="209" t="s">
        <v>180</v>
      </c>
      <c r="L174" s="46"/>
      <c r="M174" s="214" t="s">
        <v>19</v>
      </c>
      <c r="N174" s="215" t="s">
        <v>47</v>
      </c>
      <c r="O174" s="86"/>
      <c r="P174" s="216">
        <f>O174*H174</f>
        <v>0</v>
      </c>
      <c r="Q174" s="216">
        <v>0.00116</v>
      </c>
      <c r="R174" s="216">
        <f>Q174*H174</f>
        <v>0.98327399999999998</v>
      </c>
      <c r="S174" s="216">
        <v>0</v>
      </c>
      <c r="T174" s="21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181</v>
      </c>
      <c r="AT174" s="218" t="s">
        <v>177</v>
      </c>
      <c r="AU174" s="218" t="s">
        <v>86</v>
      </c>
      <c r="AY174" s="19" t="s">
        <v>175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84</v>
      </c>
      <c r="BK174" s="219">
        <f>ROUND(I174*H174,2)</f>
        <v>0</v>
      </c>
      <c r="BL174" s="19" t="s">
        <v>181</v>
      </c>
      <c r="BM174" s="218" t="s">
        <v>840</v>
      </c>
    </row>
    <row r="175" s="13" customFormat="1">
      <c r="A175" s="13"/>
      <c r="B175" s="220"/>
      <c r="C175" s="221"/>
      <c r="D175" s="222" t="s">
        <v>183</v>
      </c>
      <c r="E175" s="223" t="s">
        <v>19</v>
      </c>
      <c r="F175" s="224" t="s">
        <v>841</v>
      </c>
      <c r="G175" s="221"/>
      <c r="H175" s="225">
        <v>527.70000000000005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183</v>
      </c>
      <c r="AU175" s="231" t="s">
        <v>86</v>
      </c>
      <c r="AV175" s="13" t="s">
        <v>86</v>
      </c>
      <c r="AW175" s="13" t="s">
        <v>37</v>
      </c>
      <c r="AX175" s="13" t="s">
        <v>76</v>
      </c>
      <c r="AY175" s="231" t="s">
        <v>175</v>
      </c>
    </row>
    <row r="176" s="13" customFormat="1">
      <c r="A176" s="13"/>
      <c r="B176" s="220"/>
      <c r="C176" s="221"/>
      <c r="D176" s="222" t="s">
        <v>183</v>
      </c>
      <c r="E176" s="223" t="s">
        <v>19</v>
      </c>
      <c r="F176" s="224" t="s">
        <v>842</v>
      </c>
      <c r="G176" s="221"/>
      <c r="H176" s="225">
        <v>319.94999999999999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183</v>
      </c>
      <c r="AU176" s="231" t="s">
        <v>86</v>
      </c>
      <c r="AV176" s="13" t="s">
        <v>86</v>
      </c>
      <c r="AW176" s="13" t="s">
        <v>37</v>
      </c>
      <c r="AX176" s="13" t="s">
        <v>76</v>
      </c>
      <c r="AY176" s="231" t="s">
        <v>175</v>
      </c>
    </row>
    <row r="177" s="14" customFormat="1">
      <c r="A177" s="14"/>
      <c r="B177" s="232"/>
      <c r="C177" s="233"/>
      <c r="D177" s="222" t="s">
        <v>183</v>
      </c>
      <c r="E177" s="234" t="s">
        <v>19</v>
      </c>
      <c r="F177" s="235" t="s">
        <v>204</v>
      </c>
      <c r="G177" s="233"/>
      <c r="H177" s="236">
        <v>847.64999999999998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2" t="s">
        <v>183</v>
      </c>
      <c r="AU177" s="242" t="s">
        <v>86</v>
      </c>
      <c r="AV177" s="14" t="s">
        <v>181</v>
      </c>
      <c r="AW177" s="14" t="s">
        <v>37</v>
      </c>
      <c r="AX177" s="14" t="s">
        <v>84</v>
      </c>
      <c r="AY177" s="242" t="s">
        <v>175</v>
      </c>
    </row>
    <row r="178" s="2" customFormat="1">
      <c r="A178" s="40"/>
      <c r="B178" s="41"/>
      <c r="C178" s="207" t="s">
        <v>382</v>
      </c>
      <c r="D178" s="207" t="s">
        <v>177</v>
      </c>
      <c r="E178" s="208" t="s">
        <v>843</v>
      </c>
      <c r="F178" s="209" t="s">
        <v>844</v>
      </c>
      <c r="G178" s="210" t="s">
        <v>123</v>
      </c>
      <c r="H178" s="211">
        <v>853.20000000000005</v>
      </c>
      <c r="I178" s="212"/>
      <c r="J178" s="213">
        <f>ROUND(I178*H178,2)</f>
        <v>0</v>
      </c>
      <c r="K178" s="209" t="s">
        <v>180</v>
      </c>
      <c r="L178" s="46"/>
      <c r="M178" s="214" t="s">
        <v>19</v>
      </c>
      <c r="N178" s="215" t="s">
        <v>47</v>
      </c>
      <c r="O178" s="86"/>
      <c r="P178" s="216">
        <f>O178*H178</f>
        <v>0</v>
      </c>
      <c r="Q178" s="216">
        <v>0.00042999999999999999</v>
      </c>
      <c r="R178" s="216">
        <f>Q178*H178</f>
        <v>0.36687600000000004</v>
      </c>
      <c r="S178" s="216">
        <v>0</v>
      </c>
      <c r="T178" s="21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8" t="s">
        <v>181</v>
      </c>
      <c r="AT178" s="218" t="s">
        <v>177</v>
      </c>
      <c r="AU178" s="218" t="s">
        <v>86</v>
      </c>
      <c r="AY178" s="19" t="s">
        <v>175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9" t="s">
        <v>84</v>
      </c>
      <c r="BK178" s="219">
        <f>ROUND(I178*H178,2)</f>
        <v>0</v>
      </c>
      <c r="BL178" s="19" t="s">
        <v>181</v>
      </c>
      <c r="BM178" s="218" t="s">
        <v>845</v>
      </c>
    </row>
    <row r="179" s="2" customFormat="1">
      <c r="A179" s="40"/>
      <c r="B179" s="41"/>
      <c r="C179" s="42"/>
      <c r="D179" s="222" t="s">
        <v>217</v>
      </c>
      <c r="E179" s="42"/>
      <c r="F179" s="243" t="s">
        <v>846</v>
      </c>
      <c r="G179" s="42"/>
      <c r="H179" s="42"/>
      <c r="I179" s="244"/>
      <c r="J179" s="42"/>
      <c r="K179" s="42"/>
      <c r="L179" s="46"/>
      <c r="M179" s="245"/>
      <c r="N179" s="246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217</v>
      </c>
      <c r="AU179" s="19" t="s">
        <v>86</v>
      </c>
    </row>
    <row r="180" s="13" customFormat="1">
      <c r="A180" s="13"/>
      <c r="B180" s="220"/>
      <c r="C180" s="221"/>
      <c r="D180" s="222" t="s">
        <v>183</v>
      </c>
      <c r="E180" s="223" t="s">
        <v>19</v>
      </c>
      <c r="F180" s="224" t="s">
        <v>847</v>
      </c>
      <c r="G180" s="221"/>
      <c r="H180" s="225">
        <v>1422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183</v>
      </c>
      <c r="AU180" s="231" t="s">
        <v>86</v>
      </c>
      <c r="AV180" s="13" t="s">
        <v>86</v>
      </c>
      <c r="AW180" s="13" t="s">
        <v>37</v>
      </c>
      <c r="AX180" s="13" t="s">
        <v>76</v>
      </c>
      <c r="AY180" s="231" t="s">
        <v>175</v>
      </c>
    </row>
    <row r="181" s="13" customFormat="1">
      <c r="A181" s="13"/>
      <c r="B181" s="220"/>
      <c r="C181" s="221"/>
      <c r="D181" s="222" t="s">
        <v>183</v>
      </c>
      <c r="E181" s="223" t="s">
        <v>19</v>
      </c>
      <c r="F181" s="224" t="s">
        <v>848</v>
      </c>
      <c r="G181" s="221"/>
      <c r="H181" s="225">
        <v>853.20000000000005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183</v>
      </c>
      <c r="AU181" s="231" t="s">
        <v>86</v>
      </c>
      <c r="AV181" s="13" t="s">
        <v>86</v>
      </c>
      <c r="AW181" s="13" t="s">
        <v>37</v>
      </c>
      <c r="AX181" s="13" t="s">
        <v>84</v>
      </c>
      <c r="AY181" s="231" t="s">
        <v>175</v>
      </c>
    </row>
    <row r="182" s="2" customFormat="1" ht="16.5" customHeight="1">
      <c r="A182" s="40"/>
      <c r="B182" s="41"/>
      <c r="C182" s="257" t="s">
        <v>387</v>
      </c>
      <c r="D182" s="257" t="s">
        <v>298</v>
      </c>
      <c r="E182" s="258" t="s">
        <v>849</v>
      </c>
      <c r="F182" s="259" t="s">
        <v>850</v>
      </c>
      <c r="G182" s="260" t="s">
        <v>287</v>
      </c>
      <c r="H182" s="261">
        <v>1.165</v>
      </c>
      <c r="I182" s="262"/>
      <c r="J182" s="263">
        <f>ROUND(I182*H182,2)</f>
        <v>0</v>
      </c>
      <c r="K182" s="259" t="s">
        <v>180</v>
      </c>
      <c r="L182" s="264"/>
      <c r="M182" s="265" t="s">
        <v>19</v>
      </c>
      <c r="N182" s="266" t="s">
        <v>47</v>
      </c>
      <c r="O182" s="86"/>
      <c r="P182" s="216">
        <f>O182*H182</f>
        <v>0</v>
      </c>
      <c r="Q182" s="216">
        <v>1</v>
      </c>
      <c r="R182" s="216">
        <f>Q182*H182</f>
        <v>1.165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213</v>
      </c>
      <c r="AT182" s="218" t="s">
        <v>298</v>
      </c>
      <c r="AU182" s="218" t="s">
        <v>86</v>
      </c>
      <c r="AY182" s="19" t="s">
        <v>175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84</v>
      </c>
      <c r="BK182" s="219">
        <f>ROUND(I182*H182,2)</f>
        <v>0</v>
      </c>
      <c r="BL182" s="19" t="s">
        <v>181</v>
      </c>
      <c r="BM182" s="218" t="s">
        <v>851</v>
      </c>
    </row>
    <row r="183" s="13" customFormat="1">
      <c r="A183" s="13"/>
      <c r="B183" s="220"/>
      <c r="C183" s="221"/>
      <c r="D183" s="222" t="s">
        <v>183</v>
      </c>
      <c r="E183" s="223" t="s">
        <v>19</v>
      </c>
      <c r="F183" s="224" t="s">
        <v>852</v>
      </c>
      <c r="G183" s="221"/>
      <c r="H183" s="225">
        <v>1279.8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183</v>
      </c>
      <c r="AU183" s="231" t="s">
        <v>86</v>
      </c>
      <c r="AV183" s="13" t="s">
        <v>86</v>
      </c>
      <c r="AW183" s="13" t="s">
        <v>37</v>
      </c>
      <c r="AX183" s="13" t="s">
        <v>84</v>
      </c>
      <c r="AY183" s="231" t="s">
        <v>175</v>
      </c>
    </row>
    <row r="184" s="13" customFormat="1">
      <c r="A184" s="13"/>
      <c r="B184" s="220"/>
      <c r="C184" s="221"/>
      <c r="D184" s="222" t="s">
        <v>183</v>
      </c>
      <c r="E184" s="221"/>
      <c r="F184" s="224" t="s">
        <v>853</v>
      </c>
      <c r="G184" s="221"/>
      <c r="H184" s="225">
        <v>1.165</v>
      </c>
      <c r="I184" s="226"/>
      <c r="J184" s="221"/>
      <c r="K184" s="221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183</v>
      </c>
      <c r="AU184" s="231" t="s">
        <v>86</v>
      </c>
      <c r="AV184" s="13" t="s">
        <v>86</v>
      </c>
      <c r="AW184" s="13" t="s">
        <v>4</v>
      </c>
      <c r="AX184" s="13" t="s">
        <v>84</v>
      </c>
      <c r="AY184" s="231" t="s">
        <v>175</v>
      </c>
    </row>
    <row r="185" s="2" customFormat="1">
      <c r="A185" s="40"/>
      <c r="B185" s="41"/>
      <c r="C185" s="207" t="s">
        <v>396</v>
      </c>
      <c r="D185" s="207" t="s">
        <v>177</v>
      </c>
      <c r="E185" s="208" t="s">
        <v>854</v>
      </c>
      <c r="F185" s="209" t="s">
        <v>855</v>
      </c>
      <c r="G185" s="210" t="s">
        <v>123</v>
      </c>
      <c r="H185" s="211">
        <v>63.990000000000002</v>
      </c>
      <c r="I185" s="212"/>
      <c r="J185" s="213">
        <f>ROUND(I185*H185,2)</f>
        <v>0</v>
      </c>
      <c r="K185" s="209" t="s">
        <v>180</v>
      </c>
      <c r="L185" s="46"/>
      <c r="M185" s="214" t="s">
        <v>19</v>
      </c>
      <c r="N185" s="215" t="s">
        <v>47</v>
      </c>
      <c r="O185" s="86"/>
      <c r="P185" s="216">
        <f>O185*H185</f>
        <v>0</v>
      </c>
      <c r="Q185" s="216">
        <v>0.0042100000000000002</v>
      </c>
      <c r="R185" s="216">
        <f>Q185*H185</f>
        <v>0.26939790000000002</v>
      </c>
      <c r="S185" s="216">
        <v>0</v>
      </c>
      <c r="T185" s="21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8" t="s">
        <v>181</v>
      </c>
      <c r="AT185" s="218" t="s">
        <v>177</v>
      </c>
      <c r="AU185" s="218" t="s">
        <v>86</v>
      </c>
      <c r="AY185" s="19" t="s">
        <v>175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84</v>
      </c>
      <c r="BK185" s="219">
        <f>ROUND(I185*H185,2)</f>
        <v>0</v>
      </c>
      <c r="BL185" s="19" t="s">
        <v>181</v>
      </c>
      <c r="BM185" s="218" t="s">
        <v>856</v>
      </c>
    </row>
    <row r="186" s="2" customFormat="1">
      <c r="A186" s="40"/>
      <c r="B186" s="41"/>
      <c r="C186" s="42"/>
      <c r="D186" s="222" t="s">
        <v>217</v>
      </c>
      <c r="E186" s="42"/>
      <c r="F186" s="243" t="s">
        <v>857</v>
      </c>
      <c r="G186" s="42"/>
      <c r="H186" s="42"/>
      <c r="I186" s="244"/>
      <c r="J186" s="42"/>
      <c r="K186" s="42"/>
      <c r="L186" s="46"/>
      <c r="M186" s="245"/>
      <c r="N186" s="246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217</v>
      </c>
      <c r="AU186" s="19" t="s">
        <v>86</v>
      </c>
    </row>
    <row r="187" s="13" customFormat="1">
      <c r="A187" s="13"/>
      <c r="B187" s="220"/>
      <c r="C187" s="221"/>
      <c r="D187" s="222" t="s">
        <v>183</v>
      </c>
      <c r="E187" s="223" t="s">
        <v>19</v>
      </c>
      <c r="F187" s="224" t="s">
        <v>858</v>
      </c>
      <c r="G187" s="221"/>
      <c r="H187" s="225">
        <v>63.990000000000002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183</v>
      </c>
      <c r="AU187" s="231" t="s">
        <v>86</v>
      </c>
      <c r="AV187" s="13" t="s">
        <v>86</v>
      </c>
      <c r="AW187" s="13" t="s">
        <v>37</v>
      </c>
      <c r="AX187" s="13" t="s">
        <v>84</v>
      </c>
      <c r="AY187" s="231" t="s">
        <v>175</v>
      </c>
    </row>
    <row r="188" s="2" customFormat="1" ht="21.75" customHeight="1">
      <c r="A188" s="40"/>
      <c r="B188" s="41"/>
      <c r="C188" s="207" t="s">
        <v>401</v>
      </c>
      <c r="D188" s="207" t="s">
        <v>177</v>
      </c>
      <c r="E188" s="208" t="s">
        <v>859</v>
      </c>
      <c r="F188" s="209" t="s">
        <v>860</v>
      </c>
      <c r="G188" s="210" t="s">
        <v>112</v>
      </c>
      <c r="H188" s="211">
        <v>527.70000000000005</v>
      </c>
      <c r="I188" s="212"/>
      <c r="J188" s="213">
        <f>ROUND(I188*H188,2)</f>
        <v>0</v>
      </c>
      <c r="K188" s="209" t="s">
        <v>19</v>
      </c>
      <c r="L188" s="46"/>
      <c r="M188" s="214" t="s">
        <v>19</v>
      </c>
      <c r="N188" s="215" t="s">
        <v>47</v>
      </c>
      <c r="O188" s="86"/>
      <c r="P188" s="216">
        <f>O188*H188</f>
        <v>0</v>
      </c>
      <c r="Q188" s="216">
        <v>0.00088000000000000003</v>
      </c>
      <c r="R188" s="216">
        <f>Q188*H188</f>
        <v>0.46437600000000007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181</v>
      </c>
      <c r="AT188" s="218" t="s">
        <v>177</v>
      </c>
      <c r="AU188" s="218" t="s">
        <v>86</v>
      </c>
      <c r="AY188" s="19" t="s">
        <v>175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84</v>
      </c>
      <c r="BK188" s="219">
        <f>ROUND(I188*H188,2)</f>
        <v>0</v>
      </c>
      <c r="BL188" s="19" t="s">
        <v>181</v>
      </c>
      <c r="BM188" s="218" t="s">
        <v>861</v>
      </c>
    </row>
    <row r="189" s="13" customFormat="1">
      <c r="A189" s="13"/>
      <c r="B189" s="220"/>
      <c r="C189" s="221"/>
      <c r="D189" s="222" t="s">
        <v>183</v>
      </c>
      <c r="E189" s="223" t="s">
        <v>19</v>
      </c>
      <c r="F189" s="224" t="s">
        <v>686</v>
      </c>
      <c r="G189" s="221"/>
      <c r="H189" s="225">
        <v>527.70000000000005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183</v>
      </c>
      <c r="AU189" s="231" t="s">
        <v>86</v>
      </c>
      <c r="AV189" s="13" t="s">
        <v>86</v>
      </c>
      <c r="AW189" s="13" t="s">
        <v>37</v>
      </c>
      <c r="AX189" s="13" t="s">
        <v>84</v>
      </c>
      <c r="AY189" s="231" t="s">
        <v>175</v>
      </c>
    </row>
    <row r="190" s="2" customFormat="1">
      <c r="A190" s="40"/>
      <c r="B190" s="41"/>
      <c r="C190" s="207" t="s">
        <v>406</v>
      </c>
      <c r="D190" s="207" t="s">
        <v>177</v>
      </c>
      <c r="E190" s="208" t="s">
        <v>862</v>
      </c>
      <c r="F190" s="209" t="s">
        <v>863</v>
      </c>
      <c r="G190" s="210" t="s">
        <v>320</v>
      </c>
      <c r="H190" s="211">
        <v>3170</v>
      </c>
      <c r="I190" s="212"/>
      <c r="J190" s="213">
        <f>ROUND(I190*H190,2)</f>
        <v>0</v>
      </c>
      <c r="K190" s="209" t="s">
        <v>180</v>
      </c>
      <c r="L190" s="46"/>
      <c r="M190" s="214" t="s">
        <v>19</v>
      </c>
      <c r="N190" s="215" t="s">
        <v>47</v>
      </c>
      <c r="O190" s="86"/>
      <c r="P190" s="216">
        <f>O190*H190</f>
        <v>0</v>
      </c>
      <c r="Q190" s="216">
        <v>0.00098999999999999999</v>
      </c>
      <c r="R190" s="216">
        <f>Q190*H190</f>
        <v>3.1383000000000001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181</v>
      </c>
      <c r="AT190" s="218" t="s">
        <v>177</v>
      </c>
      <c r="AU190" s="218" t="s">
        <v>86</v>
      </c>
      <c r="AY190" s="19" t="s">
        <v>175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84</v>
      </c>
      <c r="BK190" s="219">
        <f>ROUND(I190*H190,2)</f>
        <v>0</v>
      </c>
      <c r="BL190" s="19" t="s">
        <v>181</v>
      </c>
      <c r="BM190" s="218" t="s">
        <v>864</v>
      </c>
    </row>
    <row r="191" s="2" customFormat="1">
      <c r="A191" s="40"/>
      <c r="B191" s="41"/>
      <c r="C191" s="42"/>
      <c r="D191" s="222" t="s">
        <v>217</v>
      </c>
      <c r="E191" s="42"/>
      <c r="F191" s="243" t="s">
        <v>865</v>
      </c>
      <c r="G191" s="42"/>
      <c r="H191" s="42"/>
      <c r="I191" s="244"/>
      <c r="J191" s="42"/>
      <c r="K191" s="42"/>
      <c r="L191" s="46"/>
      <c r="M191" s="245"/>
      <c r="N191" s="246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217</v>
      </c>
      <c r="AU191" s="19" t="s">
        <v>86</v>
      </c>
    </row>
    <row r="192" s="13" customFormat="1">
      <c r="A192" s="13"/>
      <c r="B192" s="220"/>
      <c r="C192" s="221"/>
      <c r="D192" s="222" t="s">
        <v>183</v>
      </c>
      <c r="E192" s="223" t="s">
        <v>19</v>
      </c>
      <c r="F192" s="224" t="s">
        <v>866</v>
      </c>
      <c r="G192" s="221"/>
      <c r="H192" s="225">
        <v>3166.1999999999998</v>
      </c>
      <c r="I192" s="226"/>
      <c r="J192" s="221"/>
      <c r="K192" s="221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183</v>
      </c>
      <c r="AU192" s="231" t="s">
        <v>86</v>
      </c>
      <c r="AV192" s="13" t="s">
        <v>86</v>
      </c>
      <c r="AW192" s="13" t="s">
        <v>37</v>
      </c>
      <c r="AX192" s="13" t="s">
        <v>76</v>
      </c>
      <c r="AY192" s="231" t="s">
        <v>175</v>
      </c>
    </row>
    <row r="193" s="13" customFormat="1">
      <c r="A193" s="13"/>
      <c r="B193" s="220"/>
      <c r="C193" s="221"/>
      <c r="D193" s="222" t="s">
        <v>183</v>
      </c>
      <c r="E193" s="223" t="s">
        <v>19</v>
      </c>
      <c r="F193" s="224" t="s">
        <v>867</v>
      </c>
      <c r="G193" s="221"/>
      <c r="H193" s="225">
        <v>3170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183</v>
      </c>
      <c r="AU193" s="231" t="s">
        <v>86</v>
      </c>
      <c r="AV193" s="13" t="s">
        <v>86</v>
      </c>
      <c r="AW193" s="13" t="s">
        <v>37</v>
      </c>
      <c r="AX193" s="13" t="s">
        <v>84</v>
      </c>
      <c r="AY193" s="231" t="s">
        <v>175</v>
      </c>
    </row>
    <row r="194" s="12" customFormat="1" ht="22.8" customHeight="1">
      <c r="A194" s="12"/>
      <c r="B194" s="191"/>
      <c r="C194" s="192"/>
      <c r="D194" s="193" t="s">
        <v>75</v>
      </c>
      <c r="E194" s="205" t="s">
        <v>646</v>
      </c>
      <c r="F194" s="205" t="s">
        <v>647</v>
      </c>
      <c r="G194" s="192"/>
      <c r="H194" s="192"/>
      <c r="I194" s="195"/>
      <c r="J194" s="206">
        <f>BK194</f>
        <v>0</v>
      </c>
      <c r="K194" s="192"/>
      <c r="L194" s="197"/>
      <c r="M194" s="198"/>
      <c r="N194" s="199"/>
      <c r="O194" s="199"/>
      <c r="P194" s="200">
        <f>SUM(P195:P201)</f>
        <v>0</v>
      </c>
      <c r="Q194" s="199"/>
      <c r="R194" s="200">
        <f>SUM(R195:R201)</f>
        <v>0</v>
      </c>
      <c r="S194" s="199"/>
      <c r="T194" s="201">
        <f>SUM(T195:T201)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2" t="s">
        <v>84</v>
      </c>
      <c r="AT194" s="203" t="s">
        <v>75</v>
      </c>
      <c r="AU194" s="203" t="s">
        <v>84</v>
      </c>
      <c r="AY194" s="202" t="s">
        <v>175</v>
      </c>
      <c r="BK194" s="204">
        <f>SUM(BK195:BK201)</f>
        <v>0</v>
      </c>
    </row>
    <row r="195" s="2" customFormat="1">
      <c r="A195" s="40"/>
      <c r="B195" s="41"/>
      <c r="C195" s="207" t="s">
        <v>411</v>
      </c>
      <c r="D195" s="207" t="s">
        <v>177</v>
      </c>
      <c r="E195" s="208" t="s">
        <v>868</v>
      </c>
      <c r="F195" s="209" t="s">
        <v>663</v>
      </c>
      <c r="G195" s="210" t="s">
        <v>287</v>
      </c>
      <c r="H195" s="211">
        <v>17.414000000000001</v>
      </c>
      <c r="I195" s="212"/>
      <c r="J195" s="213">
        <f>ROUND(I195*H195,2)</f>
        <v>0</v>
      </c>
      <c r="K195" s="209" t="s">
        <v>180</v>
      </c>
      <c r="L195" s="46"/>
      <c r="M195" s="214" t="s">
        <v>19</v>
      </c>
      <c r="N195" s="215" t="s">
        <v>47</v>
      </c>
      <c r="O195" s="86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8" t="s">
        <v>181</v>
      </c>
      <c r="AT195" s="218" t="s">
        <v>177</v>
      </c>
      <c r="AU195" s="218" t="s">
        <v>86</v>
      </c>
      <c r="AY195" s="19" t="s">
        <v>175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84</v>
      </c>
      <c r="BK195" s="219">
        <f>ROUND(I195*H195,2)</f>
        <v>0</v>
      </c>
      <c r="BL195" s="19" t="s">
        <v>181</v>
      </c>
      <c r="BM195" s="218" t="s">
        <v>869</v>
      </c>
    </row>
    <row r="196" s="2" customFormat="1">
      <c r="A196" s="40"/>
      <c r="B196" s="41"/>
      <c r="C196" s="207" t="s">
        <v>416</v>
      </c>
      <c r="D196" s="207" t="s">
        <v>177</v>
      </c>
      <c r="E196" s="208" t="s">
        <v>870</v>
      </c>
      <c r="F196" s="209" t="s">
        <v>667</v>
      </c>
      <c r="G196" s="210" t="s">
        <v>287</v>
      </c>
      <c r="H196" s="211">
        <v>107.795</v>
      </c>
      <c r="I196" s="212"/>
      <c r="J196" s="213">
        <f>ROUND(I196*H196,2)</f>
        <v>0</v>
      </c>
      <c r="K196" s="209" t="s">
        <v>180</v>
      </c>
      <c r="L196" s="46"/>
      <c r="M196" s="214" t="s">
        <v>19</v>
      </c>
      <c r="N196" s="215" t="s">
        <v>47</v>
      </c>
      <c r="O196" s="86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181</v>
      </c>
      <c r="AT196" s="218" t="s">
        <v>177</v>
      </c>
      <c r="AU196" s="218" t="s">
        <v>86</v>
      </c>
      <c r="AY196" s="19" t="s">
        <v>175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84</v>
      </c>
      <c r="BK196" s="219">
        <f>ROUND(I196*H196,2)</f>
        <v>0</v>
      </c>
      <c r="BL196" s="19" t="s">
        <v>181</v>
      </c>
      <c r="BM196" s="218" t="s">
        <v>871</v>
      </c>
    </row>
    <row r="197" s="2" customFormat="1">
      <c r="A197" s="40"/>
      <c r="B197" s="41"/>
      <c r="C197" s="207" t="s">
        <v>420</v>
      </c>
      <c r="D197" s="207" t="s">
        <v>177</v>
      </c>
      <c r="E197" s="208" t="s">
        <v>872</v>
      </c>
      <c r="F197" s="209" t="s">
        <v>873</v>
      </c>
      <c r="G197" s="210" t="s">
        <v>287</v>
      </c>
      <c r="H197" s="211">
        <v>0.055</v>
      </c>
      <c r="I197" s="212"/>
      <c r="J197" s="213">
        <f>ROUND(I197*H197,2)</f>
        <v>0</v>
      </c>
      <c r="K197" s="209" t="s">
        <v>180</v>
      </c>
      <c r="L197" s="46"/>
      <c r="M197" s="214" t="s">
        <v>19</v>
      </c>
      <c r="N197" s="215" t="s">
        <v>47</v>
      </c>
      <c r="O197" s="86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181</v>
      </c>
      <c r="AT197" s="218" t="s">
        <v>177</v>
      </c>
      <c r="AU197" s="218" t="s">
        <v>86</v>
      </c>
      <c r="AY197" s="19" t="s">
        <v>175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84</v>
      </c>
      <c r="BK197" s="219">
        <f>ROUND(I197*H197,2)</f>
        <v>0</v>
      </c>
      <c r="BL197" s="19" t="s">
        <v>181</v>
      </c>
      <c r="BM197" s="218" t="s">
        <v>874</v>
      </c>
    </row>
    <row r="198" s="2" customFormat="1" ht="33" customHeight="1">
      <c r="A198" s="40"/>
      <c r="B198" s="41"/>
      <c r="C198" s="207" t="s">
        <v>424</v>
      </c>
      <c r="D198" s="207" t="s">
        <v>177</v>
      </c>
      <c r="E198" s="208" t="s">
        <v>875</v>
      </c>
      <c r="F198" s="209" t="s">
        <v>876</v>
      </c>
      <c r="G198" s="210" t="s">
        <v>287</v>
      </c>
      <c r="H198" s="211">
        <v>39.578000000000003</v>
      </c>
      <c r="I198" s="212"/>
      <c r="J198" s="213">
        <f>ROUND(I198*H198,2)</f>
        <v>0</v>
      </c>
      <c r="K198" s="209" t="s">
        <v>180</v>
      </c>
      <c r="L198" s="46"/>
      <c r="M198" s="214" t="s">
        <v>19</v>
      </c>
      <c r="N198" s="215" t="s">
        <v>47</v>
      </c>
      <c r="O198" s="86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181</v>
      </c>
      <c r="AT198" s="218" t="s">
        <v>177</v>
      </c>
      <c r="AU198" s="218" t="s">
        <v>86</v>
      </c>
      <c r="AY198" s="19" t="s">
        <v>175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84</v>
      </c>
      <c r="BK198" s="219">
        <f>ROUND(I198*H198,2)</f>
        <v>0</v>
      </c>
      <c r="BL198" s="19" t="s">
        <v>181</v>
      </c>
      <c r="BM198" s="218" t="s">
        <v>877</v>
      </c>
    </row>
    <row r="199" s="2" customFormat="1">
      <c r="A199" s="40"/>
      <c r="B199" s="41"/>
      <c r="C199" s="207" t="s">
        <v>428</v>
      </c>
      <c r="D199" s="207" t="s">
        <v>177</v>
      </c>
      <c r="E199" s="208" t="s">
        <v>649</v>
      </c>
      <c r="F199" s="209" t="s">
        <v>650</v>
      </c>
      <c r="G199" s="210" t="s">
        <v>287</v>
      </c>
      <c r="H199" s="211">
        <v>164.84100000000001</v>
      </c>
      <c r="I199" s="212"/>
      <c r="J199" s="213">
        <f>ROUND(I199*H199,2)</f>
        <v>0</v>
      </c>
      <c r="K199" s="209" t="s">
        <v>180</v>
      </c>
      <c r="L199" s="46"/>
      <c r="M199" s="214" t="s">
        <v>19</v>
      </c>
      <c r="N199" s="215" t="s">
        <v>47</v>
      </c>
      <c r="O199" s="86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8" t="s">
        <v>181</v>
      </c>
      <c r="AT199" s="218" t="s">
        <v>177</v>
      </c>
      <c r="AU199" s="218" t="s">
        <v>86</v>
      </c>
      <c r="AY199" s="19" t="s">
        <v>175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84</v>
      </c>
      <c r="BK199" s="219">
        <f>ROUND(I199*H199,2)</f>
        <v>0</v>
      </c>
      <c r="BL199" s="19" t="s">
        <v>181</v>
      </c>
      <c r="BM199" s="218" t="s">
        <v>878</v>
      </c>
    </row>
    <row r="200" s="2" customFormat="1">
      <c r="A200" s="40"/>
      <c r="B200" s="41"/>
      <c r="C200" s="207" t="s">
        <v>432</v>
      </c>
      <c r="D200" s="207" t="s">
        <v>177</v>
      </c>
      <c r="E200" s="208" t="s">
        <v>653</v>
      </c>
      <c r="F200" s="209" t="s">
        <v>654</v>
      </c>
      <c r="G200" s="210" t="s">
        <v>287</v>
      </c>
      <c r="H200" s="211">
        <v>3131.9789999999998</v>
      </c>
      <c r="I200" s="212"/>
      <c r="J200" s="213">
        <f>ROUND(I200*H200,2)</f>
        <v>0</v>
      </c>
      <c r="K200" s="209" t="s">
        <v>180</v>
      </c>
      <c r="L200" s="46"/>
      <c r="M200" s="214" t="s">
        <v>19</v>
      </c>
      <c r="N200" s="215" t="s">
        <v>47</v>
      </c>
      <c r="O200" s="86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181</v>
      </c>
      <c r="AT200" s="218" t="s">
        <v>177</v>
      </c>
      <c r="AU200" s="218" t="s">
        <v>86</v>
      </c>
      <c r="AY200" s="19" t="s">
        <v>175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84</v>
      </c>
      <c r="BK200" s="219">
        <f>ROUND(I200*H200,2)</f>
        <v>0</v>
      </c>
      <c r="BL200" s="19" t="s">
        <v>181</v>
      </c>
      <c r="BM200" s="218" t="s">
        <v>879</v>
      </c>
    </row>
    <row r="201" s="13" customFormat="1">
      <c r="A201" s="13"/>
      <c r="B201" s="220"/>
      <c r="C201" s="221"/>
      <c r="D201" s="222" t="s">
        <v>183</v>
      </c>
      <c r="E201" s="221"/>
      <c r="F201" s="224" t="s">
        <v>880</v>
      </c>
      <c r="G201" s="221"/>
      <c r="H201" s="225">
        <v>3131.9789999999998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1" t="s">
        <v>183</v>
      </c>
      <c r="AU201" s="231" t="s">
        <v>86</v>
      </c>
      <c r="AV201" s="13" t="s">
        <v>86</v>
      </c>
      <c r="AW201" s="13" t="s">
        <v>4</v>
      </c>
      <c r="AX201" s="13" t="s">
        <v>84</v>
      </c>
      <c r="AY201" s="231" t="s">
        <v>175</v>
      </c>
    </row>
    <row r="202" s="12" customFormat="1" ht="22.8" customHeight="1">
      <c r="A202" s="12"/>
      <c r="B202" s="191"/>
      <c r="C202" s="192"/>
      <c r="D202" s="193" t="s">
        <v>75</v>
      </c>
      <c r="E202" s="205" t="s">
        <v>676</v>
      </c>
      <c r="F202" s="205" t="s">
        <v>677</v>
      </c>
      <c r="G202" s="192"/>
      <c r="H202" s="192"/>
      <c r="I202" s="195"/>
      <c r="J202" s="206">
        <f>BK202</f>
        <v>0</v>
      </c>
      <c r="K202" s="192"/>
      <c r="L202" s="197"/>
      <c r="M202" s="198"/>
      <c r="N202" s="199"/>
      <c r="O202" s="199"/>
      <c r="P202" s="200">
        <f>SUM(P203:P204)</f>
        <v>0</v>
      </c>
      <c r="Q202" s="199"/>
      <c r="R202" s="200">
        <f>SUM(R203:R204)</f>
        <v>0</v>
      </c>
      <c r="S202" s="199"/>
      <c r="T202" s="201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2" t="s">
        <v>84</v>
      </c>
      <c r="AT202" s="203" t="s">
        <v>75</v>
      </c>
      <c r="AU202" s="203" t="s">
        <v>84</v>
      </c>
      <c r="AY202" s="202" t="s">
        <v>175</v>
      </c>
      <c r="BK202" s="204">
        <f>SUM(BK203:BK204)</f>
        <v>0</v>
      </c>
    </row>
    <row r="203" s="2" customFormat="1">
      <c r="A203" s="40"/>
      <c r="B203" s="41"/>
      <c r="C203" s="207" t="s">
        <v>438</v>
      </c>
      <c r="D203" s="207" t="s">
        <v>177</v>
      </c>
      <c r="E203" s="208" t="s">
        <v>881</v>
      </c>
      <c r="F203" s="209" t="s">
        <v>882</v>
      </c>
      <c r="G203" s="210" t="s">
        <v>287</v>
      </c>
      <c r="H203" s="211">
        <v>197.17500000000001</v>
      </c>
      <c r="I203" s="212"/>
      <c r="J203" s="213">
        <f>ROUND(I203*H203,2)</f>
        <v>0</v>
      </c>
      <c r="K203" s="209" t="s">
        <v>180</v>
      </c>
      <c r="L203" s="46"/>
      <c r="M203" s="214" t="s">
        <v>19</v>
      </c>
      <c r="N203" s="215" t="s">
        <v>47</v>
      </c>
      <c r="O203" s="86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8" t="s">
        <v>181</v>
      </c>
      <c r="AT203" s="218" t="s">
        <v>177</v>
      </c>
      <c r="AU203" s="218" t="s">
        <v>86</v>
      </c>
      <c r="AY203" s="19" t="s">
        <v>175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84</v>
      </c>
      <c r="BK203" s="219">
        <f>ROUND(I203*H203,2)</f>
        <v>0</v>
      </c>
      <c r="BL203" s="19" t="s">
        <v>181</v>
      </c>
      <c r="BM203" s="218" t="s">
        <v>883</v>
      </c>
    </row>
    <row r="204" s="2" customFormat="1" ht="33" customHeight="1">
      <c r="A204" s="40"/>
      <c r="B204" s="41"/>
      <c r="C204" s="207" t="s">
        <v>443</v>
      </c>
      <c r="D204" s="207" t="s">
        <v>177</v>
      </c>
      <c r="E204" s="208" t="s">
        <v>884</v>
      </c>
      <c r="F204" s="209" t="s">
        <v>885</v>
      </c>
      <c r="G204" s="210" t="s">
        <v>287</v>
      </c>
      <c r="H204" s="211">
        <v>197.17500000000001</v>
      </c>
      <c r="I204" s="212"/>
      <c r="J204" s="213">
        <f>ROUND(I204*H204,2)</f>
        <v>0</v>
      </c>
      <c r="K204" s="209" t="s">
        <v>180</v>
      </c>
      <c r="L204" s="46"/>
      <c r="M204" s="278" t="s">
        <v>19</v>
      </c>
      <c r="N204" s="279" t="s">
        <v>47</v>
      </c>
      <c r="O204" s="280"/>
      <c r="P204" s="281">
        <f>O204*H204</f>
        <v>0</v>
      </c>
      <c r="Q204" s="281">
        <v>0</v>
      </c>
      <c r="R204" s="281">
        <f>Q204*H204</f>
        <v>0</v>
      </c>
      <c r="S204" s="281">
        <v>0</v>
      </c>
      <c r="T204" s="282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8" t="s">
        <v>181</v>
      </c>
      <c r="AT204" s="218" t="s">
        <v>177</v>
      </c>
      <c r="AU204" s="218" t="s">
        <v>86</v>
      </c>
      <c r="AY204" s="19" t="s">
        <v>175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84</v>
      </c>
      <c r="BK204" s="219">
        <f>ROUND(I204*H204,2)</f>
        <v>0</v>
      </c>
      <c r="BL204" s="19" t="s">
        <v>181</v>
      </c>
      <c r="BM204" s="218" t="s">
        <v>886</v>
      </c>
    </row>
    <row r="205" s="2" customFormat="1" ht="6.96" customHeight="1">
      <c r="A205" s="40"/>
      <c r="B205" s="61"/>
      <c r="C205" s="62"/>
      <c r="D205" s="62"/>
      <c r="E205" s="62"/>
      <c r="F205" s="62"/>
      <c r="G205" s="62"/>
      <c r="H205" s="62"/>
      <c r="I205" s="62"/>
      <c r="J205" s="62"/>
      <c r="K205" s="62"/>
      <c r="L205" s="46"/>
      <c r="M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</row>
  </sheetData>
  <sheetProtection sheet="1" autoFilter="0" formatColumns="0" formatRows="0" objects="1" scenarios="1" spinCount="100000" saltValue="XCwJPNolcqlq/H1PpCdcmEHIo5LA4MbLoLcGGB1/eT/F8vF8+kswLg7lEThwPsW3sCRj2fCrCu9gvz9uImHXog==" hashValue="dcpxSsLekuK0N/3Fnri9VMDirYdtbsujGRCpKDywwheuMss0yIDfVP7pNlls0wSvGwHHJPhT+XgrDIXJhqvi5w==" algorithmName="SHA-512" password="CC35"/>
  <autoFilter ref="C86:K20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  <c r="AZ2" s="130" t="s">
        <v>686</v>
      </c>
      <c r="BA2" s="130" t="s">
        <v>687</v>
      </c>
      <c r="BB2" s="130" t="s">
        <v>112</v>
      </c>
      <c r="BC2" s="130" t="s">
        <v>887</v>
      </c>
      <c r="BD2" s="130" t="s">
        <v>86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86</v>
      </c>
      <c r="AZ3" s="130" t="s">
        <v>689</v>
      </c>
      <c r="BA3" s="130" t="s">
        <v>690</v>
      </c>
      <c r="BB3" s="130" t="s">
        <v>123</v>
      </c>
      <c r="BC3" s="130" t="s">
        <v>888</v>
      </c>
      <c r="BD3" s="130" t="s">
        <v>86</v>
      </c>
    </row>
    <row r="4" s="1" customFormat="1" ht="24.96" customHeight="1">
      <c r="B4" s="22"/>
      <c r="D4" s="133" t="s">
        <v>117</v>
      </c>
      <c r="L4" s="22"/>
      <c r="M4" s="134" t="s">
        <v>10</v>
      </c>
      <c r="AT4" s="19" t="s">
        <v>4</v>
      </c>
      <c r="AZ4" s="130" t="s">
        <v>692</v>
      </c>
      <c r="BA4" s="130" t="s">
        <v>693</v>
      </c>
      <c r="BB4" s="130" t="s">
        <v>123</v>
      </c>
      <c r="BC4" s="130" t="s">
        <v>889</v>
      </c>
      <c r="BD4" s="130" t="s">
        <v>86</v>
      </c>
    </row>
    <row r="5" s="1" customFormat="1" ht="6.96" customHeight="1">
      <c r="B5" s="22"/>
      <c r="L5" s="22"/>
      <c r="AZ5" s="130" t="s">
        <v>694</v>
      </c>
      <c r="BA5" s="130" t="s">
        <v>695</v>
      </c>
      <c r="BB5" s="130" t="s">
        <v>123</v>
      </c>
      <c r="BC5" s="130" t="s">
        <v>511</v>
      </c>
      <c r="BD5" s="130" t="s">
        <v>86</v>
      </c>
    </row>
    <row r="6" s="1" customFormat="1" ht="12" customHeight="1">
      <c r="B6" s="22"/>
      <c r="D6" s="135" t="s">
        <v>16</v>
      </c>
      <c r="L6" s="22"/>
      <c r="AZ6" s="130" t="s">
        <v>696</v>
      </c>
      <c r="BA6" s="130" t="s">
        <v>697</v>
      </c>
      <c r="BB6" s="130" t="s">
        <v>320</v>
      </c>
      <c r="BC6" s="130" t="s">
        <v>452</v>
      </c>
      <c r="BD6" s="130" t="s">
        <v>86</v>
      </c>
    </row>
    <row r="7" s="1" customFormat="1" ht="16.5" customHeight="1">
      <c r="B7" s="22"/>
      <c r="E7" s="136" t="str">
        <f>'Rekapitulace stavby'!K6</f>
        <v>Opěrná stěna Průmyslová, Praha 15, č. akce 1076</v>
      </c>
      <c r="F7" s="135"/>
      <c r="G7" s="135"/>
      <c r="H7" s="135"/>
      <c r="L7" s="22"/>
      <c r="AZ7" s="130" t="s">
        <v>698</v>
      </c>
      <c r="BA7" s="130" t="s">
        <v>699</v>
      </c>
      <c r="BB7" s="130" t="s">
        <v>320</v>
      </c>
      <c r="BC7" s="130" t="s">
        <v>290</v>
      </c>
      <c r="BD7" s="130" t="s">
        <v>86</v>
      </c>
    </row>
    <row r="8" s="2" customFormat="1" ht="12" customHeight="1">
      <c r="A8" s="40"/>
      <c r="B8" s="46"/>
      <c r="C8" s="40"/>
      <c r="D8" s="135" t="s">
        <v>131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890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25. 1. 2021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30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">
        <v>34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35</v>
      </c>
      <c r="F21" s="40"/>
      <c r="G21" s="40"/>
      <c r="H21" s="40"/>
      <c r="I21" s="135" t="s">
        <v>29</v>
      </c>
      <c r="J21" s="139" t="s">
        <v>36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38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40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42</v>
      </c>
      <c r="E30" s="40"/>
      <c r="F30" s="40"/>
      <c r="G30" s="40"/>
      <c r="H30" s="40"/>
      <c r="I30" s="40"/>
      <c r="J30" s="147">
        <f>ROUND(J87,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44</v>
      </c>
      <c r="G32" s="40"/>
      <c r="H32" s="40"/>
      <c r="I32" s="148" t="s">
        <v>43</v>
      </c>
      <c r="J32" s="148" t="s">
        <v>45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46</v>
      </c>
      <c r="E33" s="135" t="s">
        <v>47</v>
      </c>
      <c r="F33" s="150">
        <f>ROUND((SUM(BE87:BE206)),  2)</f>
        <v>0</v>
      </c>
      <c r="G33" s="40"/>
      <c r="H33" s="40"/>
      <c r="I33" s="151">
        <v>0.20999999999999999</v>
      </c>
      <c r="J33" s="150">
        <f>ROUND(((SUM(BE87:BE206))*I33),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48</v>
      </c>
      <c r="F34" s="150">
        <f>ROUND((SUM(BF87:BF206)),  2)</f>
        <v>0</v>
      </c>
      <c r="G34" s="40"/>
      <c r="H34" s="40"/>
      <c r="I34" s="151">
        <v>0.14999999999999999</v>
      </c>
      <c r="J34" s="150">
        <f>ROUND(((SUM(BF87:BF206))*I34),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49</v>
      </c>
      <c r="F35" s="150">
        <f>ROUND((SUM(BG87:BG206)),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50</v>
      </c>
      <c r="F36" s="150">
        <f>ROUND((SUM(BH87:BH206)),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51</v>
      </c>
      <c r="F37" s="150">
        <f>ROUND((SUM(BI87:BI206)),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52</v>
      </c>
      <c r="E39" s="154"/>
      <c r="F39" s="154"/>
      <c r="G39" s="155" t="s">
        <v>53</v>
      </c>
      <c r="H39" s="156" t="s">
        <v>54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148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Opěrná stěna Průmyslová, Praha 15, č. akce 1076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131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SO202 - Opěrná stěna jihozápad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</v>
      </c>
      <c r="G52" s="42"/>
      <c r="H52" s="42"/>
      <c r="I52" s="34" t="s">
        <v>23</v>
      </c>
      <c r="J52" s="74" t="str">
        <f>IF(J12="","",J12)</f>
        <v>25. 1. 2021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Technická správa komunikací hl. m. Prahy, a.s.</v>
      </c>
      <c r="G54" s="42"/>
      <c r="H54" s="42"/>
      <c r="I54" s="34" t="s">
        <v>33</v>
      </c>
      <c r="J54" s="38" t="str">
        <f>E21</f>
        <v>d plus projektová a inženýrská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149</v>
      </c>
      <c r="D57" s="165"/>
      <c r="E57" s="165"/>
      <c r="F57" s="165"/>
      <c r="G57" s="165"/>
      <c r="H57" s="165"/>
      <c r="I57" s="165"/>
      <c r="J57" s="166" t="s">
        <v>150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151</v>
      </c>
    </row>
    <row r="60" s="9" customFormat="1" ht="24.96" customHeight="1">
      <c r="A60" s="9"/>
      <c r="B60" s="168"/>
      <c r="C60" s="169"/>
      <c r="D60" s="170" t="s">
        <v>152</v>
      </c>
      <c r="E60" s="171"/>
      <c r="F60" s="171"/>
      <c r="G60" s="171"/>
      <c r="H60" s="171"/>
      <c r="I60" s="171"/>
      <c r="J60" s="172">
        <f>J88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153</v>
      </c>
      <c r="E61" s="177"/>
      <c r="F61" s="177"/>
      <c r="G61" s="177"/>
      <c r="H61" s="177"/>
      <c r="I61" s="177"/>
      <c r="J61" s="178">
        <f>J89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701</v>
      </c>
      <c r="E62" s="177"/>
      <c r="F62" s="177"/>
      <c r="G62" s="177"/>
      <c r="H62" s="177"/>
      <c r="I62" s="177"/>
      <c r="J62" s="178">
        <f>J101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702</v>
      </c>
      <c r="E63" s="177"/>
      <c r="F63" s="177"/>
      <c r="G63" s="177"/>
      <c r="H63" s="177"/>
      <c r="I63" s="177"/>
      <c r="J63" s="178">
        <f>J111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703</v>
      </c>
      <c r="E64" s="177"/>
      <c r="F64" s="177"/>
      <c r="G64" s="177"/>
      <c r="H64" s="177"/>
      <c r="I64" s="177"/>
      <c r="J64" s="178">
        <f>J119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157</v>
      </c>
      <c r="E65" s="177"/>
      <c r="F65" s="177"/>
      <c r="G65" s="177"/>
      <c r="H65" s="177"/>
      <c r="I65" s="177"/>
      <c r="J65" s="178">
        <f>J124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158</v>
      </c>
      <c r="E66" s="177"/>
      <c r="F66" s="177"/>
      <c r="G66" s="177"/>
      <c r="H66" s="177"/>
      <c r="I66" s="177"/>
      <c r="J66" s="178">
        <f>J196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159</v>
      </c>
      <c r="E67" s="177"/>
      <c r="F67" s="177"/>
      <c r="G67" s="177"/>
      <c r="H67" s="177"/>
      <c r="I67" s="177"/>
      <c r="J67" s="178">
        <f>J204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5" t="s">
        <v>160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163" t="str">
        <f>E7</f>
        <v>Opěrná stěna Průmyslová, Praha 15, č. akce 1076</v>
      </c>
      <c r="F77" s="34"/>
      <c r="G77" s="34"/>
      <c r="H77" s="34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131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71" t="str">
        <f>E9</f>
        <v>SO202 - Opěrná stěna jihozápad</v>
      </c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21</v>
      </c>
      <c r="D81" s="42"/>
      <c r="E81" s="42"/>
      <c r="F81" s="29" t="str">
        <f>F12</f>
        <v>Praha</v>
      </c>
      <c r="G81" s="42"/>
      <c r="H81" s="42"/>
      <c r="I81" s="34" t="s">
        <v>23</v>
      </c>
      <c r="J81" s="74" t="str">
        <f>IF(J12="","",J12)</f>
        <v>25. 1. 2021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25.65" customHeight="1">
      <c r="A83" s="40"/>
      <c r="B83" s="41"/>
      <c r="C83" s="34" t="s">
        <v>25</v>
      </c>
      <c r="D83" s="42"/>
      <c r="E83" s="42"/>
      <c r="F83" s="29" t="str">
        <f>E15</f>
        <v>Technická správa komunikací hl. m. Prahy, a.s.</v>
      </c>
      <c r="G83" s="42"/>
      <c r="H83" s="42"/>
      <c r="I83" s="34" t="s">
        <v>33</v>
      </c>
      <c r="J83" s="38" t="str">
        <f>E21</f>
        <v>d plus projektová a inženýrská a.s.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 xml:space="preserve"> </v>
      </c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0.32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11" customFormat="1" ht="29.28" customHeight="1">
      <c r="A86" s="180"/>
      <c r="B86" s="181"/>
      <c r="C86" s="182" t="s">
        <v>161</v>
      </c>
      <c r="D86" s="183" t="s">
        <v>61</v>
      </c>
      <c r="E86" s="183" t="s">
        <v>57</v>
      </c>
      <c r="F86" s="183" t="s">
        <v>58</v>
      </c>
      <c r="G86" s="183" t="s">
        <v>162</v>
      </c>
      <c r="H86" s="183" t="s">
        <v>163</v>
      </c>
      <c r="I86" s="183" t="s">
        <v>164</v>
      </c>
      <c r="J86" s="183" t="s">
        <v>150</v>
      </c>
      <c r="K86" s="184" t="s">
        <v>165</v>
      </c>
      <c r="L86" s="185"/>
      <c r="M86" s="94" t="s">
        <v>19</v>
      </c>
      <c r="N86" s="95" t="s">
        <v>46</v>
      </c>
      <c r="O86" s="95" t="s">
        <v>166</v>
      </c>
      <c r="P86" s="95" t="s">
        <v>167</v>
      </c>
      <c r="Q86" s="95" t="s">
        <v>168</v>
      </c>
      <c r="R86" s="95" t="s">
        <v>169</v>
      </c>
      <c r="S86" s="95" t="s">
        <v>170</v>
      </c>
      <c r="T86" s="96" t="s">
        <v>171</v>
      </c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</row>
    <row r="87" s="2" customFormat="1" ht="22.8" customHeight="1">
      <c r="A87" s="40"/>
      <c r="B87" s="41"/>
      <c r="C87" s="101" t="s">
        <v>172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</f>
        <v>0</v>
      </c>
      <c r="Q87" s="98"/>
      <c r="R87" s="188">
        <f>R88</f>
        <v>199.17742705000001</v>
      </c>
      <c r="S87" s="98"/>
      <c r="T87" s="189">
        <f>T88</f>
        <v>165.47649999999999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151</v>
      </c>
      <c r="BK87" s="190">
        <f>BK88</f>
        <v>0</v>
      </c>
    </row>
    <row r="88" s="12" customFormat="1" ht="25.92" customHeight="1">
      <c r="A88" s="12"/>
      <c r="B88" s="191"/>
      <c r="C88" s="192"/>
      <c r="D88" s="193" t="s">
        <v>75</v>
      </c>
      <c r="E88" s="194" t="s">
        <v>173</v>
      </c>
      <c r="F88" s="194" t="s">
        <v>174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P89+P101+P111+P119+P124+P196+P204</f>
        <v>0</v>
      </c>
      <c r="Q88" s="199"/>
      <c r="R88" s="200">
        <f>R89+R101+R111+R119+R124+R196+R204</f>
        <v>199.17742705000001</v>
      </c>
      <c r="S88" s="199"/>
      <c r="T88" s="201">
        <f>T89+T101+T111+T119+T124+T196+T204</f>
        <v>165.47649999999999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84</v>
      </c>
      <c r="AT88" s="203" t="s">
        <v>75</v>
      </c>
      <c r="AU88" s="203" t="s">
        <v>76</v>
      </c>
      <c r="AY88" s="202" t="s">
        <v>175</v>
      </c>
      <c r="BK88" s="204">
        <f>BK89+BK101+BK111+BK119+BK124+BK196+BK204</f>
        <v>0</v>
      </c>
    </row>
    <row r="89" s="12" customFormat="1" ht="22.8" customHeight="1">
      <c r="A89" s="12"/>
      <c r="B89" s="191"/>
      <c r="C89" s="192"/>
      <c r="D89" s="193" t="s">
        <v>75</v>
      </c>
      <c r="E89" s="205" t="s">
        <v>84</v>
      </c>
      <c r="F89" s="205" t="s">
        <v>176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SUM(P90:P100)</f>
        <v>0</v>
      </c>
      <c r="Q89" s="199"/>
      <c r="R89" s="200">
        <f>SUM(R90:R100)</f>
        <v>0</v>
      </c>
      <c r="S89" s="199"/>
      <c r="T89" s="201">
        <f>SUM(T90:T100)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84</v>
      </c>
      <c r="AT89" s="203" t="s">
        <v>75</v>
      </c>
      <c r="AU89" s="203" t="s">
        <v>84</v>
      </c>
      <c r="AY89" s="202" t="s">
        <v>175</v>
      </c>
      <c r="BK89" s="204">
        <f>SUM(BK90:BK100)</f>
        <v>0</v>
      </c>
    </row>
    <row r="90" s="2" customFormat="1">
      <c r="A90" s="40"/>
      <c r="B90" s="41"/>
      <c r="C90" s="207" t="s">
        <v>84</v>
      </c>
      <c r="D90" s="207" t="s">
        <v>177</v>
      </c>
      <c r="E90" s="208" t="s">
        <v>704</v>
      </c>
      <c r="F90" s="209" t="s">
        <v>705</v>
      </c>
      <c r="G90" s="210" t="s">
        <v>270</v>
      </c>
      <c r="H90" s="211">
        <v>12.077999999999999</v>
      </c>
      <c r="I90" s="212"/>
      <c r="J90" s="213">
        <f>ROUND(I90*H90,2)</f>
        <v>0</v>
      </c>
      <c r="K90" s="209" t="s">
        <v>180</v>
      </c>
      <c r="L90" s="46"/>
      <c r="M90" s="214" t="s">
        <v>19</v>
      </c>
      <c r="N90" s="215" t="s">
        <v>47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181</v>
      </c>
      <c r="AT90" s="218" t="s">
        <v>177</v>
      </c>
      <c r="AU90" s="218" t="s">
        <v>86</v>
      </c>
      <c r="AY90" s="19" t="s">
        <v>175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84</v>
      </c>
      <c r="BK90" s="219">
        <f>ROUND(I90*H90,2)</f>
        <v>0</v>
      </c>
      <c r="BL90" s="19" t="s">
        <v>181</v>
      </c>
      <c r="BM90" s="218" t="s">
        <v>706</v>
      </c>
    </row>
    <row r="91" s="13" customFormat="1">
      <c r="A91" s="13"/>
      <c r="B91" s="220"/>
      <c r="C91" s="221"/>
      <c r="D91" s="222" t="s">
        <v>183</v>
      </c>
      <c r="E91" s="223" t="s">
        <v>692</v>
      </c>
      <c r="F91" s="224" t="s">
        <v>891</v>
      </c>
      <c r="G91" s="221"/>
      <c r="H91" s="225">
        <v>201.30000000000001</v>
      </c>
      <c r="I91" s="226"/>
      <c r="J91" s="221"/>
      <c r="K91" s="221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183</v>
      </c>
      <c r="AU91" s="231" t="s">
        <v>86</v>
      </c>
      <c r="AV91" s="13" t="s">
        <v>86</v>
      </c>
      <c r="AW91" s="13" t="s">
        <v>37</v>
      </c>
      <c r="AX91" s="13" t="s">
        <v>76</v>
      </c>
      <c r="AY91" s="231" t="s">
        <v>175</v>
      </c>
    </row>
    <row r="92" s="13" customFormat="1">
      <c r="A92" s="13"/>
      <c r="B92" s="220"/>
      <c r="C92" s="221"/>
      <c r="D92" s="222" t="s">
        <v>183</v>
      </c>
      <c r="E92" s="223" t="s">
        <v>19</v>
      </c>
      <c r="F92" s="224" t="s">
        <v>708</v>
      </c>
      <c r="G92" s="221"/>
      <c r="H92" s="225">
        <v>12.077999999999999</v>
      </c>
      <c r="I92" s="226"/>
      <c r="J92" s="221"/>
      <c r="K92" s="221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183</v>
      </c>
      <c r="AU92" s="231" t="s">
        <v>86</v>
      </c>
      <c r="AV92" s="13" t="s">
        <v>86</v>
      </c>
      <c r="AW92" s="13" t="s">
        <v>37</v>
      </c>
      <c r="AX92" s="13" t="s">
        <v>84</v>
      </c>
      <c r="AY92" s="231" t="s">
        <v>175</v>
      </c>
    </row>
    <row r="93" s="2" customFormat="1">
      <c r="A93" s="40"/>
      <c r="B93" s="41"/>
      <c r="C93" s="207" t="s">
        <v>86</v>
      </c>
      <c r="D93" s="207" t="s">
        <v>177</v>
      </c>
      <c r="E93" s="208" t="s">
        <v>274</v>
      </c>
      <c r="F93" s="209" t="s">
        <v>275</v>
      </c>
      <c r="G93" s="210" t="s">
        <v>270</v>
      </c>
      <c r="H93" s="211">
        <v>12.077999999999999</v>
      </c>
      <c r="I93" s="212"/>
      <c r="J93" s="213">
        <f>ROUND(I93*H93,2)</f>
        <v>0</v>
      </c>
      <c r="K93" s="209" t="s">
        <v>180</v>
      </c>
      <c r="L93" s="46"/>
      <c r="M93" s="214" t="s">
        <v>19</v>
      </c>
      <c r="N93" s="215" t="s">
        <v>47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181</v>
      </c>
      <c r="AT93" s="218" t="s">
        <v>177</v>
      </c>
      <c r="AU93" s="218" t="s">
        <v>86</v>
      </c>
      <c r="AY93" s="19" t="s">
        <v>175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84</v>
      </c>
      <c r="BK93" s="219">
        <f>ROUND(I93*H93,2)</f>
        <v>0</v>
      </c>
      <c r="BL93" s="19" t="s">
        <v>181</v>
      </c>
      <c r="BM93" s="218" t="s">
        <v>709</v>
      </c>
    </row>
    <row r="94" s="13" customFormat="1">
      <c r="A94" s="13"/>
      <c r="B94" s="220"/>
      <c r="C94" s="221"/>
      <c r="D94" s="222" t="s">
        <v>183</v>
      </c>
      <c r="E94" s="223" t="s">
        <v>19</v>
      </c>
      <c r="F94" s="224" t="s">
        <v>710</v>
      </c>
      <c r="G94" s="221"/>
      <c r="H94" s="225">
        <v>12.077999999999999</v>
      </c>
      <c r="I94" s="226"/>
      <c r="J94" s="221"/>
      <c r="K94" s="221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183</v>
      </c>
      <c r="AU94" s="231" t="s">
        <v>86</v>
      </c>
      <c r="AV94" s="13" t="s">
        <v>86</v>
      </c>
      <c r="AW94" s="13" t="s">
        <v>37</v>
      </c>
      <c r="AX94" s="13" t="s">
        <v>84</v>
      </c>
      <c r="AY94" s="231" t="s">
        <v>175</v>
      </c>
    </row>
    <row r="95" s="2" customFormat="1">
      <c r="A95" s="40"/>
      <c r="B95" s="41"/>
      <c r="C95" s="207" t="s">
        <v>189</v>
      </c>
      <c r="D95" s="207" t="s">
        <v>177</v>
      </c>
      <c r="E95" s="208" t="s">
        <v>280</v>
      </c>
      <c r="F95" s="209" t="s">
        <v>281</v>
      </c>
      <c r="G95" s="210" t="s">
        <v>270</v>
      </c>
      <c r="H95" s="211">
        <v>120.78</v>
      </c>
      <c r="I95" s="212"/>
      <c r="J95" s="213">
        <f>ROUND(I95*H95,2)</f>
        <v>0</v>
      </c>
      <c r="K95" s="209" t="s">
        <v>180</v>
      </c>
      <c r="L95" s="46"/>
      <c r="M95" s="214" t="s">
        <v>19</v>
      </c>
      <c r="N95" s="215" t="s">
        <v>47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181</v>
      </c>
      <c r="AT95" s="218" t="s">
        <v>177</v>
      </c>
      <c r="AU95" s="218" t="s">
        <v>86</v>
      </c>
      <c r="AY95" s="19" t="s">
        <v>175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84</v>
      </c>
      <c r="BK95" s="219">
        <f>ROUND(I95*H95,2)</f>
        <v>0</v>
      </c>
      <c r="BL95" s="19" t="s">
        <v>181</v>
      </c>
      <c r="BM95" s="218" t="s">
        <v>892</v>
      </c>
    </row>
    <row r="96" s="13" customFormat="1">
      <c r="A96" s="13"/>
      <c r="B96" s="220"/>
      <c r="C96" s="221"/>
      <c r="D96" s="222" t="s">
        <v>183</v>
      </c>
      <c r="E96" s="221"/>
      <c r="F96" s="224" t="s">
        <v>893</v>
      </c>
      <c r="G96" s="221"/>
      <c r="H96" s="225">
        <v>120.78</v>
      </c>
      <c r="I96" s="226"/>
      <c r="J96" s="221"/>
      <c r="K96" s="221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183</v>
      </c>
      <c r="AU96" s="231" t="s">
        <v>86</v>
      </c>
      <c r="AV96" s="13" t="s">
        <v>86</v>
      </c>
      <c r="AW96" s="13" t="s">
        <v>4</v>
      </c>
      <c r="AX96" s="13" t="s">
        <v>84</v>
      </c>
      <c r="AY96" s="231" t="s">
        <v>175</v>
      </c>
    </row>
    <row r="97" s="2" customFormat="1">
      <c r="A97" s="40"/>
      <c r="B97" s="41"/>
      <c r="C97" s="207" t="s">
        <v>181</v>
      </c>
      <c r="D97" s="207" t="s">
        <v>177</v>
      </c>
      <c r="E97" s="208" t="s">
        <v>285</v>
      </c>
      <c r="F97" s="209" t="s">
        <v>286</v>
      </c>
      <c r="G97" s="210" t="s">
        <v>287</v>
      </c>
      <c r="H97" s="211">
        <v>21.739999999999998</v>
      </c>
      <c r="I97" s="212"/>
      <c r="J97" s="213">
        <f>ROUND(I97*H97,2)</f>
        <v>0</v>
      </c>
      <c r="K97" s="209" t="s">
        <v>180</v>
      </c>
      <c r="L97" s="46"/>
      <c r="M97" s="214" t="s">
        <v>19</v>
      </c>
      <c r="N97" s="215" t="s">
        <v>47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181</v>
      </c>
      <c r="AT97" s="218" t="s">
        <v>177</v>
      </c>
      <c r="AU97" s="218" t="s">
        <v>86</v>
      </c>
      <c r="AY97" s="19" t="s">
        <v>175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84</v>
      </c>
      <c r="BK97" s="219">
        <f>ROUND(I97*H97,2)</f>
        <v>0</v>
      </c>
      <c r="BL97" s="19" t="s">
        <v>181</v>
      </c>
      <c r="BM97" s="218" t="s">
        <v>894</v>
      </c>
    </row>
    <row r="98" s="13" customFormat="1">
      <c r="A98" s="13"/>
      <c r="B98" s="220"/>
      <c r="C98" s="221"/>
      <c r="D98" s="222" t="s">
        <v>183</v>
      </c>
      <c r="E98" s="221"/>
      <c r="F98" s="224" t="s">
        <v>895</v>
      </c>
      <c r="G98" s="221"/>
      <c r="H98" s="225">
        <v>21.739999999999998</v>
      </c>
      <c r="I98" s="226"/>
      <c r="J98" s="221"/>
      <c r="K98" s="221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183</v>
      </c>
      <c r="AU98" s="231" t="s">
        <v>86</v>
      </c>
      <c r="AV98" s="13" t="s">
        <v>86</v>
      </c>
      <c r="AW98" s="13" t="s">
        <v>4</v>
      </c>
      <c r="AX98" s="13" t="s">
        <v>84</v>
      </c>
      <c r="AY98" s="231" t="s">
        <v>175</v>
      </c>
    </row>
    <row r="99" s="2" customFormat="1">
      <c r="A99" s="40"/>
      <c r="B99" s="41"/>
      <c r="C99" s="207" t="s">
        <v>197</v>
      </c>
      <c r="D99" s="207" t="s">
        <v>177</v>
      </c>
      <c r="E99" s="208" t="s">
        <v>291</v>
      </c>
      <c r="F99" s="209" t="s">
        <v>292</v>
      </c>
      <c r="G99" s="210" t="s">
        <v>270</v>
      </c>
      <c r="H99" s="211">
        <v>12.077999999999999</v>
      </c>
      <c r="I99" s="212"/>
      <c r="J99" s="213">
        <f>ROUND(I99*H99,2)</f>
        <v>0</v>
      </c>
      <c r="K99" s="209" t="s">
        <v>180</v>
      </c>
      <c r="L99" s="46"/>
      <c r="M99" s="214" t="s">
        <v>19</v>
      </c>
      <c r="N99" s="215" t="s">
        <v>47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181</v>
      </c>
      <c r="AT99" s="218" t="s">
        <v>177</v>
      </c>
      <c r="AU99" s="218" t="s">
        <v>86</v>
      </c>
      <c r="AY99" s="19" t="s">
        <v>175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84</v>
      </c>
      <c r="BK99" s="219">
        <f>ROUND(I99*H99,2)</f>
        <v>0</v>
      </c>
      <c r="BL99" s="19" t="s">
        <v>181</v>
      </c>
      <c r="BM99" s="218" t="s">
        <v>715</v>
      </c>
    </row>
    <row r="100" s="13" customFormat="1">
      <c r="A100" s="13"/>
      <c r="B100" s="220"/>
      <c r="C100" s="221"/>
      <c r="D100" s="222" t="s">
        <v>183</v>
      </c>
      <c r="E100" s="223" t="s">
        <v>19</v>
      </c>
      <c r="F100" s="224" t="s">
        <v>710</v>
      </c>
      <c r="G100" s="221"/>
      <c r="H100" s="225">
        <v>12.077999999999999</v>
      </c>
      <c r="I100" s="226"/>
      <c r="J100" s="221"/>
      <c r="K100" s="221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183</v>
      </c>
      <c r="AU100" s="231" t="s">
        <v>86</v>
      </c>
      <c r="AV100" s="13" t="s">
        <v>86</v>
      </c>
      <c r="AW100" s="13" t="s">
        <v>37</v>
      </c>
      <c r="AX100" s="13" t="s">
        <v>84</v>
      </c>
      <c r="AY100" s="231" t="s">
        <v>175</v>
      </c>
    </row>
    <row r="101" s="12" customFormat="1" ht="22.8" customHeight="1">
      <c r="A101" s="12"/>
      <c r="B101" s="191"/>
      <c r="C101" s="192"/>
      <c r="D101" s="193" t="s">
        <v>75</v>
      </c>
      <c r="E101" s="205" t="s">
        <v>189</v>
      </c>
      <c r="F101" s="205" t="s">
        <v>716</v>
      </c>
      <c r="G101" s="192"/>
      <c r="H101" s="192"/>
      <c r="I101" s="195"/>
      <c r="J101" s="206">
        <f>BK101</f>
        <v>0</v>
      </c>
      <c r="K101" s="192"/>
      <c r="L101" s="197"/>
      <c r="M101" s="198"/>
      <c r="N101" s="199"/>
      <c r="O101" s="199"/>
      <c r="P101" s="200">
        <f>SUM(P102:P110)</f>
        <v>0</v>
      </c>
      <c r="Q101" s="199"/>
      <c r="R101" s="200">
        <f>SUM(R102:R110)</f>
        <v>112.52409215</v>
      </c>
      <c r="S101" s="199"/>
      <c r="T101" s="201">
        <f>SUM(T102:T110)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84</v>
      </c>
      <c r="AT101" s="203" t="s">
        <v>75</v>
      </c>
      <c r="AU101" s="203" t="s">
        <v>84</v>
      </c>
      <c r="AY101" s="202" t="s">
        <v>175</v>
      </c>
      <c r="BK101" s="204">
        <f>SUM(BK102:BK110)</f>
        <v>0</v>
      </c>
    </row>
    <row r="102" s="2" customFormat="1" ht="16.5" customHeight="1">
      <c r="A102" s="40"/>
      <c r="B102" s="41"/>
      <c r="C102" s="207" t="s">
        <v>205</v>
      </c>
      <c r="D102" s="207" t="s">
        <v>177</v>
      </c>
      <c r="E102" s="208" t="s">
        <v>717</v>
      </c>
      <c r="F102" s="209" t="s">
        <v>718</v>
      </c>
      <c r="G102" s="210" t="s">
        <v>270</v>
      </c>
      <c r="H102" s="211">
        <v>42.293999999999997</v>
      </c>
      <c r="I102" s="212"/>
      <c r="J102" s="213">
        <f>ROUND(I102*H102,2)</f>
        <v>0</v>
      </c>
      <c r="K102" s="209" t="s">
        <v>180</v>
      </c>
      <c r="L102" s="46"/>
      <c r="M102" s="214" t="s">
        <v>19</v>
      </c>
      <c r="N102" s="215" t="s">
        <v>47</v>
      </c>
      <c r="O102" s="86"/>
      <c r="P102" s="216">
        <f>O102*H102</f>
        <v>0</v>
      </c>
      <c r="Q102" s="216">
        <v>2.4533</v>
      </c>
      <c r="R102" s="216">
        <f>Q102*H102</f>
        <v>103.7598702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181</v>
      </c>
      <c r="AT102" s="218" t="s">
        <v>177</v>
      </c>
      <c r="AU102" s="218" t="s">
        <v>86</v>
      </c>
      <c r="AY102" s="19" t="s">
        <v>175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84</v>
      </c>
      <c r="BK102" s="219">
        <f>ROUND(I102*H102,2)</f>
        <v>0</v>
      </c>
      <c r="BL102" s="19" t="s">
        <v>181</v>
      </c>
      <c r="BM102" s="218" t="s">
        <v>719</v>
      </c>
    </row>
    <row r="103" s="13" customFormat="1">
      <c r="A103" s="13"/>
      <c r="B103" s="220"/>
      <c r="C103" s="221"/>
      <c r="D103" s="222" t="s">
        <v>183</v>
      </c>
      <c r="E103" s="223" t="s">
        <v>19</v>
      </c>
      <c r="F103" s="224" t="s">
        <v>720</v>
      </c>
      <c r="G103" s="221"/>
      <c r="H103" s="225">
        <v>42.293999999999997</v>
      </c>
      <c r="I103" s="226"/>
      <c r="J103" s="221"/>
      <c r="K103" s="221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183</v>
      </c>
      <c r="AU103" s="231" t="s">
        <v>86</v>
      </c>
      <c r="AV103" s="13" t="s">
        <v>86</v>
      </c>
      <c r="AW103" s="13" t="s">
        <v>37</v>
      </c>
      <c r="AX103" s="13" t="s">
        <v>84</v>
      </c>
      <c r="AY103" s="231" t="s">
        <v>175</v>
      </c>
    </row>
    <row r="104" s="2" customFormat="1">
      <c r="A104" s="40"/>
      <c r="B104" s="41"/>
      <c r="C104" s="207" t="s">
        <v>209</v>
      </c>
      <c r="D104" s="207" t="s">
        <v>177</v>
      </c>
      <c r="E104" s="208" t="s">
        <v>721</v>
      </c>
      <c r="F104" s="209" t="s">
        <v>722</v>
      </c>
      <c r="G104" s="210" t="s">
        <v>112</v>
      </c>
      <c r="H104" s="211">
        <v>165.53</v>
      </c>
      <c r="I104" s="212"/>
      <c r="J104" s="213">
        <f>ROUND(I104*H104,2)</f>
        <v>0</v>
      </c>
      <c r="K104" s="209" t="s">
        <v>180</v>
      </c>
      <c r="L104" s="46"/>
      <c r="M104" s="214" t="s">
        <v>19</v>
      </c>
      <c r="N104" s="215" t="s">
        <v>47</v>
      </c>
      <c r="O104" s="86"/>
      <c r="P104" s="216">
        <f>O104*H104</f>
        <v>0</v>
      </c>
      <c r="Q104" s="216">
        <v>0.01214</v>
      </c>
      <c r="R104" s="216">
        <f>Q104*H104</f>
        <v>2.0095342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181</v>
      </c>
      <c r="AT104" s="218" t="s">
        <v>177</v>
      </c>
      <c r="AU104" s="218" t="s">
        <v>86</v>
      </c>
      <c r="AY104" s="19" t="s">
        <v>175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84</v>
      </c>
      <c r="BK104" s="219">
        <f>ROUND(I104*H104,2)</f>
        <v>0</v>
      </c>
      <c r="BL104" s="19" t="s">
        <v>181</v>
      </c>
      <c r="BM104" s="218" t="s">
        <v>723</v>
      </c>
    </row>
    <row r="105" s="13" customFormat="1">
      <c r="A105" s="13"/>
      <c r="B105" s="220"/>
      <c r="C105" s="221"/>
      <c r="D105" s="222" t="s">
        <v>183</v>
      </c>
      <c r="E105" s="223" t="s">
        <v>19</v>
      </c>
      <c r="F105" s="224" t="s">
        <v>724</v>
      </c>
      <c r="G105" s="221"/>
      <c r="H105" s="225">
        <v>165.53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183</v>
      </c>
      <c r="AU105" s="231" t="s">
        <v>86</v>
      </c>
      <c r="AV105" s="13" t="s">
        <v>86</v>
      </c>
      <c r="AW105" s="13" t="s">
        <v>37</v>
      </c>
      <c r="AX105" s="13" t="s">
        <v>84</v>
      </c>
      <c r="AY105" s="231" t="s">
        <v>175</v>
      </c>
    </row>
    <row r="106" s="2" customFormat="1">
      <c r="A106" s="40"/>
      <c r="B106" s="41"/>
      <c r="C106" s="207" t="s">
        <v>213</v>
      </c>
      <c r="D106" s="207" t="s">
        <v>177</v>
      </c>
      <c r="E106" s="208" t="s">
        <v>725</v>
      </c>
      <c r="F106" s="209" t="s">
        <v>726</v>
      </c>
      <c r="G106" s="210" t="s">
        <v>112</v>
      </c>
      <c r="H106" s="211">
        <v>165.53</v>
      </c>
      <c r="I106" s="212"/>
      <c r="J106" s="213">
        <f>ROUND(I106*H106,2)</f>
        <v>0</v>
      </c>
      <c r="K106" s="209" t="s">
        <v>180</v>
      </c>
      <c r="L106" s="46"/>
      <c r="M106" s="214" t="s">
        <v>19</v>
      </c>
      <c r="N106" s="215" t="s">
        <v>47</v>
      </c>
      <c r="O106" s="86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181</v>
      </c>
      <c r="AT106" s="218" t="s">
        <v>177</v>
      </c>
      <c r="AU106" s="218" t="s">
        <v>86</v>
      </c>
      <c r="AY106" s="19" t="s">
        <v>175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84</v>
      </c>
      <c r="BK106" s="219">
        <f>ROUND(I106*H106,2)</f>
        <v>0</v>
      </c>
      <c r="BL106" s="19" t="s">
        <v>181</v>
      </c>
      <c r="BM106" s="218" t="s">
        <v>727</v>
      </c>
    </row>
    <row r="107" s="2" customFormat="1" ht="21.75" customHeight="1">
      <c r="A107" s="40"/>
      <c r="B107" s="41"/>
      <c r="C107" s="207" t="s">
        <v>223</v>
      </c>
      <c r="D107" s="207" t="s">
        <v>177</v>
      </c>
      <c r="E107" s="208" t="s">
        <v>728</v>
      </c>
      <c r="F107" s="209" t="s">
        <v>729</v>
      </c>
      <c r="G107" s="210" t="s">
        <v>287</v>
      </c>
      <c r="H107" s="211">
        <v>5.9210000000000003</v>
      </c>
      <c r="I107" s="212"/>
      <c r="J107" s="213">
        <f>ROUND(I107*H107,2)</f>
        <v>0</v>
      </c>
      <c r="K107" s="209" t="s">
        <v>180</v>
      </c>
      <c r="L107" s="46"/>
      <c r="M107" s="214" t="s">
        <v>19</v>
      </c>
      <c r="N107" s="215" t="s">
        <v>47</v>
      </c>
      <c r="O107" s="86"/>
      <c r="P107" s="216">
        <f>O107*H107</f>
        <v>0</v>
      </c>
      <c r="Q107" s="216">
        <v>1.04575</v>
      </c>
      <c r="R107" s="216">
        <f>Q107*H107</f>
        <v>6.19188575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181</v>
      </c>
      <c r="AT107" s="218" t="s">
        <v>177</v>
      </c>
      <c r="AU107" s="218" t="s">
        <v>86</v>
      </c>
      <c r="AY107" s="19" t="s">
        <v>175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84</v>
      </c>
      <c r="BK107" s="219">
        <f>ROUND(I107*H107,2)</f>
        <v>0</v>
      </c>
      <c r="BL107" s="19" t="s">
        <v>181</v>
      </c>
      <c r="BM107" s="218" t="s">
        <v>730</v>
      </c>
    </row>
    <row r="108" s="2" customFormat="1">
      <c r="A108" s="40"/>
      <c r="B108" s="41"/>
      <c r="C108" s="42"/>
      <c r="D108" s="222" t="s">
        <v>217</v>
      </c>
      <c r="E108" s="42"/>
      <c r="F108" s="243" t="s">
        <v>731</v>
      </c>
      <c r="G108" s="42"/>
      <c r="H108" s="42"/>
      <c r="I108" s="244"/>
      <c r="J108" s="42"/>
      <c r="K108" s="42"/>
      <c r="L108" s="46"/>
      <c r="M108" s="245"/>
      <c r="N108" s="246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217</v>
      </c>
      <c r="AU108" s="19" t="s">
        <v>86</v>
      </c>
    </row>
    <row r="109" s="13" customFormat="1">
      <c r="A109" s="13"/>
      <c r="B109" s="220"/>
      <c r="C109" s="221"/>
      <c r="D109" s="222" t="s">
        <v>183</v>
      </c>
      <c r="E109" s="223" t="s">
        <v>19</v>
      </c>
      <c r="F109" s="224" t="s">
        <v>732</v>
      </c>
      <c r="G109" s="221"/>
      <c r="H109" s="225">
        <v>5.9210000000000003</v>
      </c>
      <c r="I109" s="226"/>
      <c r="J109" s="221"/>
      <c r="K109" s="221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183</v>
      </c>
      <c r="AU109" s="231" t="s">
        <v>86</v>
      </c>
      <c r="AV109" s="13" t="s">
        <v>86</v>
      </c>
      <c r="AW109" s="13" t="s">
        <v>37</v>
      </c>
      <c r="AX109" s="13" t="s">
        <v>84</v>
      </c>
      <c r="AY109" s="231" t="s">
        <v>175</v>
      </c>
    </row>
    <row r="110" s="2" customFormat="1" ht="16.5" customHeight="1">
      <c r="A110" s="40"/>
      <c r="B110" s="41"/>
      <c r="C110" s="207" t="s">
        <v>232</v>
      </c>
      <c r="D110" s="207" t="s">
        <v>177</v>
      </c>
      <c r="E110" s="208" t="s">
        <v>733</v>
      </c>
      <c r="F110" s="209" t="s">
        <v>734</v>
      </c>
      <c r="G110" s="210" t="s">
        <v>112</v>
      </c>
      <c r="H110" s="211">
        <v>165.53</v>
      </c>
      <c r="I110" s="212"/>
      <c r="J110" s="213">
        <f>ROUND(I110*H110,2)</f>
        <v>0</v>
      </c>
      <c r="K110" s="209" t="s">
        <v>180</v>
      </c>
      <c r="L110" s="46"/>
      <c r="M110" s="214" t="s">
        <v>19</v>
      </c>
      <c r="N110" s="215" t="s">
        <v>47</v>
      </c>
      <c r="O110" s="86"/>
      <c r="P110" s="216">
        <f>O110*H110</f>
        <v>0</v>
      </c>
      <c r="Q110" s="216">
        <v>0.0033999999999999998</v>
      </c>
      <c r="R110" s="216">
        <f>Q110*H110</f>
        <v>0.56280200000000002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181</v>
      </c>
      <c r="AT110" s="218" t="s">
        <v>177</v>
      </c>
      <c r="AU110" s="218" t="s">
        <v>86</v>
      </c>
      <c r="AY110" s="19" t="s">
        <v>175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84</v>
      </c>
      <c r="BK110" s="219">
        <f>ROUND(I110*H110,2)</f>
        <v>0</v>
      </c>
      <c r="BL110" s="19" t="s">
        <v>181</v>
      </c>
      <c r="BM110" s="218" t="s">
        <v>735</v>
      </c>
    </row>
    <row r="111" s="12" customFormat="1" ht="22.8" customHeight="1">
      <c r="A111" s="12"/>
      <c r="B111" s="191"/>
      <c r="C111" s="192"/>
      <c r="D111" s="193" t="s">
        <v>75</v>
      </c>
      <c r="E111" s="205" t="s">
        <v>181</v>
      </c>
      <c r="F111" s="205" t="s">
        <v>736</v>
      </c>
      <c r="G111" s="192"/>
      <c r="H111" s="192"/>
      <c r="I111" s="195"/>
      <c r="J111" s="206">
        <f>BK111</f>
        <v>0</v>
      </c>
      <c r="K111" s="192"/>
      <c r="L111" s="197"/>
      <c r="M111" s="198"/>
      <c r="N111" s="199"/>
      <c r="O111" s="199"/>
      <c r="P111" s="200">
        <f>SUM(P112:P118)</f>
        <v>0</v>
      </c>
      <c r="Q111" s="199"/>
      <c r="R111" s="200">
        <f>SUM(R112:R118)</f>
        <v>0.25820200000000004</v>
      </c>
      <c r="S111" s="199"/>
      <c r="T111" s="201">
        <f>SUM(T112:T118)</f>
        <v>0.089999999999999997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2" t="s">
        <v>84</v>
      </c>
      <c r="AT111" s="203" t="s">
        <v>75</v>
      </c>
      <c r="AU111" s="203" t="s">
        <v>84</v>
      </c>
      <c r="AY111" s="202" t="s">
        <v>175</v>
      </c>
      <c r="BK111" s="204">
        <f>SUM(BK112:BK118)</f>
        <v>0</v>
      </c>
    </row>
    <row r="112" s="2" customFormat="1" ht="16.5" customHeight="1">
      <c r="A112" s="40"/>
      <c r="B112" s="41"/>
      <c r="C112" s="207" t="s">
        <v>236</v>
      </c>
      <c r="D112" s="207" t="s">
        <v>177</v>
      </c>
      <c r="E112" s="208" t="s">
        <v>896</v>
      </c>
      <c r="F112" s="209" t="s">
        <v>897</v>
      </c>
      <c r="G112" s="210" t="s">
        <v>320</v>
      </c>
      <c r="H112" s="211">
        <v>1</v>
      </c>
      <c r="I112" s="212"/>
      <c r="J112" s="213">
        <f>ROUND(I112*H112,2)</f>
        <v>0</v>
      </c>
      <c r="K112" s="209" t="s">
        <v>19</v>
      </c>
      <c r="L112" s="46"/>
      <c r="M112" s="214" t="s">
        <v>19</v>
      </c>
      <c r="N112" s="215" t="s">
        <v>47</v>
      </c>
      <c r="O112" s="86"/>
      <c r="P112" s="216">
        <f>O112*H112</f>
        <v>0</v>
      </c>
      <c r="Q112" s="216">
        <v>0.10000000000000001</v>
      </c>
      <c r="R112" s="216">
        <f>Q112*H112</f>
        <v>0.10000000000000001</v>
      </c>
      <c r="S112" s="216">
        <v>0.089999999999999997</v>
      </c>
      <c r="T112" s="217">
        <f>S112*H112</f>
        <v>0.089999999999999997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181</v>
      </c>
      <c r="AT112" s="218" t="s">
        <v>177</v>
      </c>
      <c r="AU112" s="218" t="s">
        <v>86</v>
      </c>
      <c r="AY112" s="19" t="s">
        <v>175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84</v>
      </c>
      <c r="BK112" s="219">
        <f>ROUND(I112*H112,2)</f>
        <v>0</v>
      </c>
      <c r="BL112" s="19" t="s">
        <v>181</v>
      </c>
      <c r="BM112" s="218" t="s">
        <v>898</v>
      </c>
    </row>
    <row r="113" s="2" customFormat="1">
      <c r="A113" s="40"/>
      <c r="B113" s="41"/>
      <c r="C113" s="42"/>
      <c r="D113" s="222" t="s">
        <v>217</v>
      </c>
      <c r="E113" s="42"/>
      <c r="F113" s="243" t="s">
        <v>899</v>
      </c>
      <c r="G113" s="42"/>
      <c r="H113" s="42"/>
      <c r="I113" s="244"/>
      <c r="J113" s="42"/>
      <c r="K113" s="42"/>
      <c r="L113" s="46"/>
      <c r="M113" s="245"/>
      <c r="N113" s="246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217</v>
      </c>
      <c r="AU113" s="19" t="s">
        <v>86</v>
      </c>
    </row>
    <row r="114" s="2" customFormat="1" ht="16.5" customHeight="1">
      <c r="A114" s="40"/>
      <c r="B114" s="41"/>
      <c r="C114" s="207" t="s">
        <v>240</v>
      </c>
      <c r="D114" s="207" t="s">
        <v>177</v>
      </c>
      <c r="E114" s="208" t="s">
        <v>737</v>
      </c>
      <c r="F114" s="209" t="s">
        <v>738</v>
      </c>
      <c r="G114" s="210" t="s">
        <v>320</v>
      </c>
      <c r="H114" s="211">
        <v>51</v>
      </c>
      <c r="I114" s="212"/>
      <c r="J114" s="213">
        <f>ROUND(I114*H114,2)</f>
        <v>0</v>
      </c>
      <c r="K114" s="209" t="s">
        <v>19</v>
      </c>
      <c r="L114" s="46"/>
      <c r="M114" s="214" t="s">
        <v>19</v>
      </c>
      <c r="N114" s="215" t="s">
        <v>47</v>
      </c>
      <c r="O114" s="86"/>
      <c r="P114" s="216">
        <f>O114*H114</f>
        <v>0</v>
      </c>
      <c r="Q114" s="216">
        <v>0.0011999999999999999</v>
      </c>
      <c r="R114" s="216">
        <f>Q114*H114</f>
        <v>0.061199999999999997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181</v>
      </c>
      <c r="AT114" s="218" t="s">
        <v>177</v>
      </c>
      <c r="AU114" s="218" t="s">
        <v>86</v>
      </c>
      <c r="AY114" s="19" t="s">
        <v>175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84</v>
      </c>
      <c r="BK114" s="219">
        <f>ROUND(I114*H114,2)</f>
        <v>0</v>
      </c>
      <c r="BL114" s="19" t="s">
        <v>181</v>
      </c>
      <c r="BM114" s="218" t="s">
        <v>739</v>
      </c>
    </row>
    <row r="115" s="13" customFormat="1">
      <c r="A115" s="13"/>
      <c r="B115" s="220"/>
      <c r="C115" s="221"/>
      <c r="D115" s="222" t="s">
        <v>183</v>
      </c>
      <c r="E115" s="223" t="s">
        <v>19</v>
      </c>
      <c r="F115" s="224" t="s">
        <v>696</v>
      </c>
      <c r="G115" s="221"/>
      <c r="H115" s="225">
        <v>51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183</v>
      </c>
      <c r="AU115" s="231" t="s">
        <v>86</v>
      </c>
      <c r="AV115" s="13" t="s">
        <v>86</v>
      </c>
      <c r="AW115" s="13" t="s">
        <v>37</v>
      </c>
      <c r="AX115" s="13" t="s">
        <v>84</v>
      </c>
      <c r="AY115" s="231" t="s">
        <v>175</v>
      </c>
    </row>
    <row r="116" s="2" customFormat="1" ht="16.5" customHeight="1">
      <c r="A116" s="40"/>
      <c r="B116" s="41"/>
      <c r="C116" s="257" t="s">
        <v>247</v>
      </c>
      <c r="D116" s="257" t="s">
        <v>298</v>
      </c>
      <c r="E116" s="258" t="s">
        <v>740</v>
      </c>
      <c r="F116" s="259" t="s">
        <v>741</v>
      </c>
      <c r="G116" s="260" t="s">
        <v>123</v>
      </c>
      <c r="H116" s="261">
        <v>30.600000000000001</v>
      </c>
      <c r="I116" s="262"/>
      <c r="J116" s="263">
        <f>ROUND(I116*H116,2)</f>
        <v>0</v>
      </c>
      <c r="K116" s="259" t="s">
        <v>19</v>
      </c>
      <c r="L116" s="264"/>
      <c r="M116" s="265" t="s">
        <v>19</v>
      </c>
      <c r="N116" s="266" t="s">
        <v>47</v>
      </c>
      <c r="O116" s="86"/>
      <c r="P116" s="216">
        <f>O116*H116</f>
        <v>0</v>
      </c>
      <c r="Q116" s="216">
        <v>0.0031700000000000001</v>
      </c>
      <c r="R116" s="216">
        <f>Q116*H116</f>
        <v>0.097002000000000005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213</v>
      </c>
      <c r="AT116" s="218" t="s">
        <v>298</v>
      </c>
      <c r="AU116" s="218" t="s">
        <v>86</v>
      </c>
      <c r="AY116" s="19" t="s">
        <v>175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84</v>
      </c>
      <c r="BK116" s="219">
        <f>ROUND(I116*H116,2)</f>
        <v>0</v>
      </c>
      <c r="BL116" s="19" t="s">
        <v>181</v>
      </c>
      <c r="BM116" s="218" t="s">
        <v>742</v>
      </c>
    </row>
    <row r="117" s="2" customFormat="1">
      <c r="A117" s="40"/>
      <c r="B117" s="41"/>
      <c r="C117" s="42"/>
      <c r="D117" s="222" t="s">
        <v>217</v>
      </c>
      <c r="E117" s="42"/>
      <c r="F117" s="243" t="s">
        <v>743</v>
      </c>
      <c r="G117" s="42"/>
      <c r="H117" s="42"/>
      <c r="I117" s="244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217</v>
      </c>
      <c r="AU117" s="19" t="s">
        <v>86</v>
      </c>
    </row>
    <row r="118" s="13" customFormat="1">
      <c r="A118" s="13"/>
      <c r="B118" s="220"/>
      <c r="C118" s="221"/>
      <c r="D118" s="222" t="s">
        <v>183</v>
      </c>
      <c r="E118" s="223" t="s">
        <v>19</v>
      </c>
      <c r="F118" s="224" t="s">
        <v>744</v>
      </c>
      <c r="G118" s="221"/>
      <c r="H118" s="225">
        <v>30.600000000000001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183</v>
      </c>
      <c r="AU118" s="231" t="s">
        <v>86</v>
      </c>
      <c r="AV118" s="13" t="s">
        <v>86</v>
      </c>
      <c r="AW118" s="13" t="s">
        <v>37</v>
      </c>
      <c r="AX118" s="13" t="s">
        <v>84</v>
      </c>
      <c r="AY118" s="231" t="s">
        <v>175</v>
      </c>
    </row>
    <row r="119" s="12" customFormat="1" ht="22.8" customHeight="1">
      <c r="A119" s="12"/>
      <c r="B119" s="191"/>
      <c r="C119" s="192"/>
      <c r="D119" s="193" t="s">
        <v>75</v>
      </c>
      <c r="E119" s="205" t="s">
        <v>205</v>
      </c>
      <c r="F119" s="205" t="s">
        <v>745</v>
      </c>
      <c r="G119" s="192"/>
      <c r="H119" s="192"/>
      <c r="I119" s="195"/>
      <c r="J119" s="206">
        <f>BK119</f>
        <v>0</v>
      </c>
      <c r="K119" s="192"/>
      <c r="L119" s="197"/>
      <c r="M119" s="198"/>
      <c r="N119" s="199"/>
      <c r="O119" s="199"/>
      <c r="P119" s="200">
        <f>SUM(P120:P123)</f>
        <v>0</v>
      </c>
      <c r="Q119" s="199"/>
      <c r="R119" s="200">
        <f>SUM(R120:R123)</f>
        <v>0.0067200000000000003</v>
      </c>
      <c r="S119" s="199"/>
      <c r="T119" s="201">
        <f>SUM(T120:T123)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84</v>
      </c>
      <c r="AT119" s="203" t="s">
        <v>75</v>
      </c>
      <c r="AU119" s="203" t="s">
        <v>84</v>
      </c>
      <c r="AY119" s="202" t="s">
        <v>175</v>
      </c>
      <c r="BK119" s="204">
        <f>SUM(BK120:BK123)</f>
        <v>0</v>
      </c>
    </row>
    <row r="120" s="2" customFormat="1">
      <c r="A120" s="40"/>
      <c r="B120" s="41"/>
      <c r="C120" s="207" t="s">
        <v>255</v>
      </c>
      <c r="D120" s="207" t="s">
        <v>177</v>
      </c>
      <c r="E120" s="208" t="s">
        <v>746</v>
      </c>
      <c r="F120" s="209" t="s">
        <v>747</v>
      </c>
      <c r="G120" s="210" t="s">
        <v>123</v>
      </c>
      <c r="H120" s="211">
        <v>64</v>
      </c>
      <c r="I120" s="212"/>
      <c r="J120" s="213">
        <f>ROUND(I120*H120,2)</f>
        <v>0</v>
      </c>
      <c r="K120" s="209" t="s">
        <v>180</v>
      </c>
      <c r="L120" s="46"/>
      <c r="M120" s="214" t="s">
        <v>19</v>
      </c>
      <c r="N120" s="215" t="s">
        <v>47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181</v>
      </c>
      <c r="AT120" s="218" t="s">
        <v>177</v>
      </c>
      <c r="AU120" s="218" t="s">
        <v>86</v>
      </c>
      <c r="AY120" s="19" t="s">
        <v>175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84</v>
      </c>
      <c r="BK120" s="219">
        <f>ROUND(I120*H120,2)</f>
        <v>0</v>
      </c>
      <c r="BL120" s="19" t="s">
        <v>181</v>
      </c>
      <c r="BM120" s="218" t="s">
        <v>748</v>
      </c>
    </row>
    <row r="121" s="13" customFormat="1">
      <c r="A121" s="13"/>
      <c r="B121" s="220"/>
      <c r="C121" s="221"/>
      <c r="D121" s="222" t="s">
        <v>183</v>
      </c>
      <c r="E121" s="223" t="s">
        <v>19</v>
      </c>
      <c r="F121" s="224" t="s">
        <v>694</v>
      </c>
      <c r="G121" s="221"/>
      <c r="H121" s="225">
        <v>64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183</v>
      </c>
      <c r="AU121" s="231" t="s">
        <v>86</v>
      </c>
      <c r="AV121" s="13" t="s">
        <v>86</v>
      </c>
      <c r="AW121" s="13" t="s">
        <v>37</v>
      </c>
      <c r="AX121" s="13" t="s">
        <v>84</v>
      </c>
      <c r="AY121" s="231" t="s">
        <v>175</v>
      </c>
    </row>
    <row r="122" s="2" customFormat="1" ht="16.5" customHeight="1">
      <c r="A122" s="40"/>
      <c r="B122" s="41"/>
      <c r="C122" s="257" t="s">
        <v>8</v>
      </c>
      <c r="D122" s="257" t="s">
        <v>298</v>
      </c>
      <c r="E122" s="258" t="s">
        <v>749</v>
      </c>
      <c r="F122" s="259" t="s">
        <v>750</v>
      </c>
      <c r="G122" s="260" t="s">
        <v>123</v>
      </c>
      <c r="H122" s="261">
        <v>67.200000000000003</v>
      </c>
      <c r="I122" s="262"/>
      <c r="J122" s="263">
        <f>ROUND(I122*H122,2)</f>
        <v>0</v>
      </c>
      <c r="K122" s="259" t="s">
        <v>19</v>
      </c>
      <c r="L122" s="264"/>
      <c r="M122" s="265" t="s">
        <v>19</v>
      </c>
      <c r="N122" s="266" t="s">
        <v>47</v>
      </c>
      <c r="O122" s="86"/>
      <c r="P122" s="216">
        <f>O122*H122</f>
        <v>0</v>
      </c>
      <c r="Q122" s="216">
        <v>0.00010000000000000001</v>
      </c>
      <c r="R122" s="216">
        <f>Q122*H122</f>
        <v>0.0067200000000000003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213</v>
      </c>
      <c r="AT122" s="218" t="s">
        <v>298</v>
      </c>
      <c r="AU122" s="218" t="s">
        <v>86</v>
      </c>
      <c r="AY122" s="19" t="s">
        <v>175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84</v>
      </c>
      <c r="BK122" s="219">
        <f>ROUND(I122*H122,2)</f>
        <v>0</v>
      </c>
      <c r="BL122" s="19" t="s">
        <v>181</v>
      </c>
      <c r="BM122" s="218" t="s">
        <v>751</v>
      </c>
    </row>
    <row r="123" s="13" customFormat="1">
      <c r="A123" s="13"/>
      <c r="B123" s="220"/>
      <c r="C123" s="221"/>
      <c r="D123" s="222" t="s">
        <v>183</v>
      </c>
      <c r="E123" s="221"/>
      <c r="F123" s="224" t="s">
        <v>900</v>
      </c>
      <c r="G123" s="221"/>
      <c r="H123" s="225">
        <v>67.200000000000003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183</v>
      </c>
      <c r="AU123" s="231" t="s">
        <v>86</v>
      </c>
      <c r="AV123" s="13" t="s">
        <v>86</v>
      </c>
      <c r="AW123" s="13" t="s">
        <v>4</v>
      </c>
      <c r="AX123" s="13" t="s">
        <v>84</v>
      </c>
      <c r="AY123" s="231" t="s">
        <v>175</v>
      </c>
    </row>
    <row r="124" s="12" customFormat="1" ht="22.8" customHeight="1">
      <c r="A124" s="12"/>
      <c r="B124" s="191"/>
      <c r="C124" s="192"/>
      <c r="D124" s="193" t="s">
        <v>75</v>
      </c>
      <c r="E124" s="205" t="s">
        <v>223</v>
      </c>
      <c r="F124" s="205" t="s">
        <v>499</v>
      </c>
      <c r="G124" s="192"/>
      <c r="H124" s="192"/>
      <c r="I124" s="195"/>
      <c r="J124" s="206">
        <f>BK124</f>
        <v>0</v>
      </c>
      <c r="K124" s="192"/>
      <c r="L124" s="197"/>
      <c r="M124" s="198"/>
      <c r="N124" s="199"/>
      <c r="O124" s="199"/>
      <c r="P124" s="200">
        <f>SUM(P125:P195)</f>
        <v>0</v>
      </c>
      <c r="Q124" s="199"/>
      <c r="R124" s="200">
        <f>SUM(R125:R195)</f>
        <v>86.388412899999992</v>
      </c>
      <c r="S124" s="199"/>
      <c r="T124" s="201">
        <f>SUM(T125:T195)</f>
        <v>165.38649999999998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2" t="s">
        <v>84</v>
      </c>
      <c r="AT124" s="203" t="s">
        <v>75</v>
      </c>
      <c r="AU124" s="203" t="s">
        <v>84</v>
      </c>
      <c r="AY124" s="202" t="s">
        <v>175</v>
      </c>
      <c r="BK124" s="204">
        <f>SUM(BK125:BK195)</f>
        <v>0</v>
      </c>
    </row>
    <row r="125" s="2" customFormat="1" ht="16.5" customHeight="1">
      <c r="A125" s="40"/>
      <c r="B125" s="41"/>
      <c r="C125" s="207" t="s">
        <v>267</v>
      </c>
      <c r="D125" s="207" t="s">
        <v>177</v>
      </c>
      <c r="E125" s="208" t="s">
        <v>753</v>
      </c>
      <c r="F125" s="209" t="s">
        <v>754</v>
      </c>
      <c r="G125" s="210" t="s">
        <v>112</v>
      </c>
      <c r="H125" s="211">
        <v>4.2000000000000002</v>
      </c>
      <c r="I125" s="212"/>
      <c r="J125" s="213">
        <f>ROUND(I125*H125,2)</f>
        <v>0</v>
      </c>
      <c r="K125" s="209" t="s">
        <v>180</v>
      </c>
      <c r="L125" s="46"/>
      <c r="M125" s="214" t="s">
        <v>19</v>
      </c>
      <c r="N125" s="215" t="s">
        <v>47</v>
      </c>
      <c r="O125" s="86"/>
      <c r="P125" s="216">
        <f>O125*H125</f>
        <v>0</v>
      </c>
      <c r="Q125" s="216">
        <v>0.00063000000000000003</v>
      </c>
      <c r="R125" s="216">
        <f>Q125*H125</f>
        <v>0.0026460000000000003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181</v>
      </c>
      <c r="AT125" s="218" t="s">
        <v>177</v>
      </c>
      <c r="AU125" s="218" t="s">
        <v>86</v>
      </c>
      <c r="AY125" s="19" t="s">
        <v>175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84</v>
      </c>
      <c r="BK125" s="219">
        <f>ROUND(I125*H125,2)</f>
        <v>0</v>
      </c>
      <c r="BL125" s="19" t="s">
        <v>181</v>
      </c>
      <c r="BM125" s="218" t="s">
        <v>901</v>
      </c>
    </row>
    <row r="126" s="13" customFormat="1">
      <c r="A126" s="13"/>
      <c r="B126" s="220"/>
      <c r="C126" s="221"/>
      <c r="D126" s="222" t="s">
        <v>183</v>
      </c>
      <c r="E126" s="223" t="s">
        <v>19</v>
      </c>
      <c r="F126" s="224" t="s">
        <v>756</v>
      </c>
      <c r="G126" s="221"/>
      <c r="H126" s="225">
        <v>4.2000000000000002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183</v>
      </c>
      <c r="AU126" s="231" t="s">
        <v>86</v>
      </c>
      <c r="AV126" s="13" t="s">
        <v>86</v>
      </c>
      <c r="AW126" s="13" t="s">
        <v>37</v>
      </c>
      <c r="AX126" s="13" t="s">
        <v>84</v>
      </c>
      <c r="AY126" s="231" t="s">
        <v>175</v>
      </c>
    </row>
    <row r="127" s="2" customFormat="1" ht="21.75" customHeight="1">
      <c r="A127" s="40"/>
      <c r="B127" s="41"/>
      <c r="C127" s="207" t="s">
        <v>273</v>
      </c>
      <c r="D127" s="207" t="s">
        <v>177</v>
      </c>
      <c r="E127" s="208" t="s">
        <v>757</v>
      </c>
      <c r="F127" s="209" t="s">
        <v>758</v>
      </c>
      <c r="G127" s="210" t="s">
        <v>123</v>
      </c>
      <c r="H127" s="211">
        <v>94</v>
      </c>
      <c r="I127" s="212"/>
      <c r="J127" s="213">
        <f>ROUND(I127*H127,2)</f>
        <v>0</v>
      </c>
      <c r="K127" s="209" t="s">
        <v>180</v>
      </c>
      <c r="L127" s="46"/>
      <c r="M127" s="214" t="s">
        <v>19</v>
      </c>
      <c r="N127" s="215" t="s">
        <v>47</v>
      </c>
      <c r="O127" s="86"/>
      <c r="P127" s="216">
        <f>O127*H127</f>
        <v>0</v>
      </c>
      <c r="Q127" s="216">
        <v>0.00017000000000000001</v>
      </c>
      <c r="R127" s="216">
        <f>Q127*H127</f>
        <v>0.015980000000000001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181</v>
      </c>
      <c r="AT127" s="218" t="s">
        <v>177</v>
      </c>
      <c r="AU127" s="218" t="s">
        <v>86</v>
      </c>
      <c r="AY127" s="19" t="s">
        <v>175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84</v>
      </c>
      <c r="BK127" s="219">
        <f>ROUND(I127*H127,2)</f>
        <v>0</v>
      </c>
      <c r="BL127" s="19" t="s">
        <v>181</v>
      </c>
      <c r="BM127" s="218" t="s">
        <v>759</v>
      </c>
    </row>
    <row r="128" s="13" customFormat="1">
      <c r="A128" s="13"/>
      <c r="B128" s="220"/>
      <c r="C128" s="221"/>
      <c r="D128" s="222" t="s">
        <v>183</v>
      </c>
      <c r="E128" s="223" t="s">
        <v>19</v>
      </c>
      <c r="F128" s="224" t="s">
        <v>760</v>
      </c>
      <c r="G128" s="221"/>
      <c r="H128" s="225">
        <v>64</v>
      </c>
      <c r="I128" s="226"/>
      <c r="J128" s="221"/>
      <c r="K128" s="221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183</v>
      </c>
      <c r="AU128" s="231" t="s">
        <v>86</v>
      </c>
      <c r="AV128" s="13" t="s">
        <v>86</v>
      </c>
      <c r="AW128" s="13" t="s">
        <v>37</v>
      </c>
      <c r="AX128" s="13" t="s">
        <v>76</v>
      </c>
      <c r="AY128" s="231" t="s">
        <v>175</v>
      </c>
    </row>
    <row r="129" s="13" customFormat="1">
      <c r="A129" s="13"/>
      <c r="B129" s="220"/>
      <c r="C129" s="221"/>
      <c r="D129" s="222" t="s">
        <v>183</v>
      </c>
      <c r="E129" s="223" t="s">
        <v>19</v>
      </c>
      <c r="F129" s="224" t="s">
        <v>761</v>
      </c>
      <c r="G129" s="221"/>
      <c r="H129" s="225">
        <v>30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183</v>
      </c>
      <c r="AU129" s="231" t="s">
        <v>86</v>
      </c>
      <c r="AV129" s="13" t="s">
        <v>86</v>
      </c>
      <c r="AW129" s="13" t="s">
        <v>37</v>
      </c>
      <c r="AX129" s="13" t="s">
        <v>76</v>
      </c>
      <c r="AY129" s="231" t="s">
        <v>175</v>
      </c>
    </row>
    <row r="130" s="14" customFormat="1">
      <c r="A130" s="14"/>
      <c r="B130" s="232"/>
      <c r="C130" s="233"/>
      <c r="D130" s="222" t="s">
        <v>183</v>
      </c>
      <c r="E130" s="234" t="s">
        <v>19</v>
      </c>
      <c r="F130" s="235" t="s">
        <v>204</v>
      </c>
      <c r="G130" s="233"/>
      <c r="H130" s="236">
        <v>94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2" t="s">
        <v>183</v>
      </c>
      <c r="AU130" s="242" t="s">
        <v>86</v>
      </c>
      <c r="AV130" s="14" t="s">
        <v>181</v>
      </c>
      <c r="AW130" s="14" t="s">
        <v>37</v>
      </c>
      <c r="AX130" s="14" t="s">
        <v>84</v>
      </c>
      <c r="AY130" s="242" t="s">
        <v>175</v>
      </c>
    </row>
    <row r="131" s="2" customFormat="1">
      <c r="A131" s="40"/>
      <c r="B131" s="41"/>
      <c r="C131" s="207" t="s">
        <v>279</v>
      </c>
      <c r="D131" s="207" t="s">
        <v>177</v>
      </c>
      <c r="E131" s="208" t="s">
        <v>762</v>
      </c>
      <c r="F131" s="209" t="s">
        <v>763</v>
      </c>
      <c r="G131" s="210" t="s">
        <v>112</v>
      </c>
      <c r="H131" s="211">
        <v>588.29999999999995</v>
      </c>
      <c r="I131" s="212"/>
      <c r="J131" s="213">
        <f>ROUND(I131*H131,2)</f>
        <v>0</v>
      </c>
      <c r="K131" s="209" t="s">
        <v>180</v>
      </c>
      <c r="L131" s="46"/>
      <c r="M131" s="214" t="s">
        <v>19</v>
      </c>
      <c r="N131" s="215" t="s">
        <v>47</v>
      </c>
      <c r="O131" s="86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8" t="s">
        <v>181</v>
      </c>
      <c r="AT131" s="218" t="s">
        <v>177</v>
      </c>
      <c r="AU131" s="218" t="s">
        <v>86</v>
      </c>
      <c r="AY131" s="19" t="s">
        <v>175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84</v>
      </c>
      <c r="BK131" s="219">
        <f>ROUND(I131*H131,2)</f>
        <v>0</v>
      </c>
      <c r="BL131" s="19" t="s">
        <v>181</v>
      </c>
      <c r="BM131" s="218" t="s">
        <v>764</v>
      </c>
    </row>
    <row r="132" s="13" customFormat="1">
      <c r="A132" s="13"/>
      <c r="B132" s="220"/>
      <c r="C132" s="221"/>
      <c r="D132" s="222" t="s">
        <v>183</v>
      </c>
      <c r="E132" s="223" t="s">
        <v>19</v>
      </c>
      <c r="F132" s="224" t="s">
        <v>686</v>
      </c>
      <c r="G132" s="221"/>
      <c r="H132" s="225">
        <v>588.29999999999995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183</v>
      </c>
      <c r="AU132" s="231" t="s">
        <v>86</v>
      </c>
      <c r="AV132" s="13" t="s">
        <v>86</v>
      </c>
      <c r="AW132" s="13" t="s">
        <v>37</v>
      </c>
      <c r="AX132" s="13" t="s">
        <v>84</v>
      </c>
      <c r="AY132" s="231" t="s">
        <v>175</v>
      </c>
    </row>
    <row r="133" s="2" customFormat="1">
      <c r="A133" s="40"/>
      <c r="B133" s="41"/>
      <c r="C133" s="207" t="s">
        <v>284</v>
      </c>
      <c r="D133" s="207" t="s">
        <v>177</v>
      </c>
      <c r="E133" s="208" t="s">
        <v>765</v>
      </c>
      <c r="F133" s="209" t="s">
        <v>766</v>
      </c>
      <c r="G133" s="210" t="s">
        <v>112</v>
      </c>
      <c r="H133" s="211">
        <v>26473.5</v>
      </c>
      <c r="I133" s="212"/>
      <c r="J133" s="213">
        <f>ROUND(I133*H133,2)</f>
        <v>0</v>
      </c>
      <c r="K133" s="209" t="s">
        <v>180</v>
      </c>
      <c r="L133" s="46"/>
      <c r="M133" s="214" t="s">
        <v>19</v>
      </c>
      <c r="N133" s="215" t="s">
        <v>47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181</v>
      </c>
      <c r="AT133" s="218" t="s">
        <v>177</v>
      </c>
      <c r="AU133" s="218" t="s">
        <v>86</v>
      </c>
      <c r="AY133" s="19" t="s">
        <v>175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84</v>
      </c>
      <c r="BK133" s="219">
        <f>ROUND(I133*H133,2)</f>
        <v>0</v>
      </c>
      <c r="BL133" s="19" t="s">
        <v>181</v>
      </c>
      <c r="BM133" s="218" t="s">
        <v>767</v>
      </c>
    </row>
    <row r="134" s="13" customFormat="1">
      <c r="A134" s="13"/>
      <c r="B134" s="220"/>
      <c r="C134" s="221"/>
      <c r="D134" s="222" t="s">
        <v>183</v>
      </c>
      <c r="E134" s="221"/>
      <c r="F134" s="224" t="s">
        <v>902</v>
      </c>
      <c r="G134" s="221"/>
      <c r="H134" s="225">
        <v>26473.5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183</v>
      </c>
      <c r="AU134" s="231" t="s">
        <v>86</v>
      </c>
      <c r="AV134" s="13" t="s">
        <v>86</v>
      </c>
      <c r="AW134" s="13" t="s">
        <v>4</v>
      </c>
      <c r="AX134" s="13" t="s">
        <v>84</v>
      </c>
      <c r="AY134" s="231" t="s">
        <v>175</v>
      </c>
    </row>
    <row r="135" s="2" customFormat="1">
      <c r="A135" s="40"/>
      <c r="B135" s="41"/>
      <c r="C135" s="207" t="s">
        <v>290</v>
      </c>
      <c r="D135" s="207" t="s">
        <v>177</v>
      </c>
      <c r="E135" s="208" t="s">
        <v>769</v>
      </c>
      <c r="F135" s="209" t="s">
        <v>770</v>
      </c>
      <c r="G135" s="210" t="s">
        <v>112</v>
      </c>
      <c r="H135" s="211">
        <v>588.29999999999995</v>
      </c>
      <c r="I135" s="212"/>
      <c r="J135" s="213">
        <f>ROUND(I135*H135,2)</f>
        <v>0</v>
      </c>
      <c r="K135" s="209" t="s">
        <v>180</v>
      </c>
      <c r="L135" s="46"/>
      <c r="M135" s="214" t="s">
        <v>19</v>
      </c>
      <c r="N135" s="215" t="s">
        <v>47</v>
      </c>
      <c r="O135" s="86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8" t="s">
        <v>181</v>
      </c>
      <c r="AT135" s="218" t="s">
        <v>177</v>
      </c>
      <c r="AU135" s="218" t="s">
        <v>86</v>
      </c>
      <c r="AY135" s="19" t="s">
        <v>175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84</v>
      </c>
      <c r="BK135" s="219">
        <f>ROUND(I135*H135,2)</f>
        <v>0</v>
      </c>
      <c r="BL135" s="19" t="s">
        <v>181</v>
      </c>
      <c r="BM135" s="218" t="s">
        <v>771</v>
      </c>
    </row>
    <row r="136" s="2" customFormat="1" ht="16.5" customHeight="1">
      <c r="A136" s="40"/>
      <c r="B136" s="41"/>
      <c r="C136" s="207" t="s">
        <v>7</v>
      </c>
      <c r="D136" s="207" t="s">
        <v>177</v>
      </c>
      <c r="E136" s="208" t="s">
        <v>772</v>
      </c>
      <c r="F136" s="209" t="s">
        <v>773</v>
      </c>
      <c r="G136" s="210" t="s">
        <v>112</v>
      </c>
      <c r="H136" s="211">
        <v>588.29999999999995</v>
      </c>
      <c r="I136" s="212"/>
      <c r="J136" s="213">
        <f>ROUND(I136*H136,2)</f>
        <v>0</v>
      </c>
      <c r="K136" s="209" t="s">
        <v>180</v>
      </c>
      <c r="L136" s="46"/>
      <c r="M136" s="214" t="s">
        <v>19</v>
      </c>
      <c r="N136" s="215" t="s">
        <v>47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181</v>
      </c>
      <c r="AT136" s="218" t="s">
        <v>177</v>
      </c>
      <c r="AU136" s="218" t="s">
        <v>86</v>
      </c>
      <c r="AY136" s="19" t="s">
        <v>175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84</v>
      </c>
      <c r="BK136" s="219">
        <f>ROUND(I136*H136,2)</f>
        <v>0</v>
      </c>
      <c r="BL136" s="19" t="s">
        <v>181</v>
      </c>
      <c r="BM136" s="218" t="s">
        <v>903</v>
      </c>
    </row>
    <row r="137" s="13" customFormat="1">
      <c r="A137" s="13"/>
      <c r="B137" s="220"/>
      <c r="C137" s="221"/>
      <c r="D137" s="222" t="s">
        <v>183</v>
      </c>
      <c r="E137" s="223" t="s">
        <v>19</v>
      </c>
      <c r="F137" s="224" t="s">
        <v>686</v>
      </c>
      <c r="G137" s="221"/>
      <c r="H137" s="225">
        <v>588.29999999999995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183</v>
      </c>
      <c r="AU137" s="231" t="s">
        <v>86</v>
      </c>
      <c r="AV137" s="13" t="s">
        <v>86</v>
      </c>
      <c r="AW137" s="13" t="s">
        <v>37</v>
      </c>
      <c r="AX137" s="13" t="s">
        <v>84</v>
      </c>
      <c r="AY137" s="231" t="s">
        <v>175</v>
      </c>
    </row>
    <row r="138" s="2" customFormat="1" ht="16.5" customHeight="1">
      <c r="A138" s="40"/>
      <c r="B138" s="41"/>
      <c r="C138" s="207" t="s">
        <v>297</v>
      </c>
      <c r="D138" s="207" t="s">
        <v>177</v>
      </c>
      <c r="E138" s="208" t="s">
        <v>775</v>
      </c>
      <c r="F138" s="209" t="s">
        <v>776</v>
      </c>
      <c r="G138" s="210" t="s">
        <v>112</v>
      </c>
      <c r="H138" s="211">
        <v>26473.5</v>
      </c>
      <c r="I138" s="212"/>
      <c r="J138" s="213">
        <f>ROUND(I138*H138,2)</f>
        <v>0</v>
      </c>
      <c r="K138" s="209" t="s">
        <v>180</v>
      </c>
      <c r="L138" s="46"/>
      <c r="M138" s="214" t="s">
        <v>19</v>
      </c>
      <c r="N138" s="215" t="s">
        <v>47</v>
      </c>
      <c r="O138" s="86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181</v>
      </c>
      <c r="AT138" s="218" t="s">
        <v>177</v>
      </c>
      <c r="AU138" s="218" t="s">
        <v>86</v>
      </c>
      <c r="AY138" s="19" t="s">
        <v>175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84</v>
      </c>
      <c r="BK138" s="219">
        <f>ROUND(I138*H138,2)</f>
        <v>0</v>
      </c>
      <c r="BL138" s="19" t="s">
        <v>181</v>
      </c>
      <c r="BM138" s="218" t="s">
        <v>904</v>
      </c>
    </row>
    <row r="139" s="13" customFormat="1">
      <c r="A139" s="13"/>
      <c r="B139" s="220"/>
      <c r="C139" s="221"/>
      <c r="D139" s="222" t="s">
        <v>183</v>
      </c>
      <c r="E139" s="221"/>
      <c r="F139" s="224" t="s">
        <v>902</v>
      </c>
      <c r="G139" s="221"/>
      <c r="H139" s="225">
        <v>26473.5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183</v>
      </c>
      <c r="AU139" s="231" t="s">
        <v>86</v>
      </c>
      <c r="AV139" s="13" t="s">
        <v>86</v>
      </c>
      <c r="AW139" s="13" t="s">
        <v>4</v>
      </c>
      <c r="AX139" s="13" t="s">
        <v>84</v>
      </c>
      <c r="AY139" s="231" t="s">
        <v>175</v>
      </c>
    </row>
    <row r="140" s="2" customFormat="1" ht="16.5" customHeight="1">
      <c r="A140" s="40"/>
      <c r="B140" s="41"/>
      <c r="C140" s="207" t="s">
        <v>303</v>
      </c>
      <c r="D140" s="207" t="s">
        <v>177</v>
      </c>
      <c r="E140" s="208" t="s">
        <v>778</v>
      </c>
      <c r="F140" s="209" t="s">
        <v>779</v>
      </c>
      <c r="G140" s="210" t="s">
        <v>112</v>
      </c>
      <c r="H140" s="211">
        <v>588.29999999999995</v>
      </c>
      <c r="I140" s="212"/>
      <c r="J140" s="213">
        <f>ROUND(I140*H140,2)</f>
        <v>0</v>
      </c>
      <c r="K140" s="209" t="s">
        <v>180</v>
      </c>
      <c r="L140" s="46"/>
      <c r="M140" s="214" t="s">
        <v>19</v>
      </c>
      <c r="N140" s="215" t="s">
        <v>47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181</v>
      </c>
      <c r="AT140" s="218" t="s">
        <v>177</v>
      </c>
      <c r="AU140" s="218" t="s">
        <v>86</v>
      </c>
      <c r="AY140" s="19" t="s">
        <v>175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84</v>
      </c>
      <c r="BK140" s="219">
        <f>ROUND(I140*H140,2)</f>
        <v>0</v>
      </c>
      <c r="BL140" s="19" t="s">
        <v>181</v>
      </c>
      <c r="BM140" s="218" t="s">
        <v>905</v>
      </c>
    </row>
    <row r="141" s="2" customFormat="1" ht="16.5" customHeight="1">
      <c r="A141" s="40"/>
      <c r="B141" s="41"/>
      <c r="C141" s="207" t="s">
        <v>307</v>
      </c>
      <c r="D141" s="207" t="s">
        <v>177</v>
      </c>
      <c r="E141" s="208" t="s">
        <v>781</v>
      </c>
      <c r="F141" s="209" t="s">
        <v>782</v>
      </c>
      <c r="G141" s="210" t="s">
        <v>270</v>
      </c>
      <c r="H141" s="211">
        <v>42.293999999999997</v>
      </c>
      <c r="I141" s="212"/>
      <c r="J141" s="213">
        <f>ROUND(I141*H141,2)</f>
        <v>0</v>
      </c>
      <c r="K141" s="209" t="s">
        <v>180</v>
      </c>
      <c r="L141" s="46"/>
      <c r="M141" s="214" t="s">
        <v>19</v>
      </c>
      <c r="N141" s="215" t="s">
        <v>47</v>
      </c>
      <c r="O141" s="86"/>
      <c r="P141" s="216">
        <f>O141*H141</f>
        <v>0</v>
      </c>
      <c r="Q141" s="216">
        <v>0</v>
      </c>
      <c r="R141" s="216">
        <f>Q141*H141</f>
        <v>0</v>
      </c>
      <c r="S141" s="216">
        <v>2.3999999999999999</v>
      </c>
      <c r="T141" s="217">
        <f>S141*H141</f>
        <v>101.50559999999999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181</v>
      </c>
      <c r="AT141" s="218" t="s">
        <v>177</v>
      </c>
      <c r="AU141" s="218" t="s">
        <v>86</v>
      </c>
      <c r="AY141" s="19" t="s">
        <v>175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84</v>
      </c>
      <c r="BK141" s="219">
        <f>ROUND(I141*H141,2)</f>
        <v>0</v>
      </c>
      <c r="BL141" s="19" t="s">
        <v>181</v>
      </c>
      <c r="BM141" s="218" t="s">
        <v>783</v>
      </c>
    </row>
    <row r="142" s="13" customFormat="1">
      <c r="A142" s="13"/>
      <c r="B142" s="220"/>
      <c r="C142" s="221"/>
      <c r="D142" s="222" t="s">
        <v>183</v>
      </c>
      <c r="E142" s="223" t="s">
        <v>689</v>
      </c>
      <c r="F142" s="224" t="s">
        <v>906</v>
      </c>
      <c r="G142" s="221"/>
      <c r="H142" s="225">
        <v>201.40000000000001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183</v>
      </c>
      <c r="AU142" s="231" t="s">
        <v>86</v>
      </c>
      <c r="AV142" s="13" t="s">
        <v>86</v>
      </c>
      <c r="AW142" s="13" t="s">
        <v>37</v>
      </c>
      <c r="AX142" s="13" t="s">
        <v>76</v>
      </c>
      <c r="AY142" s="231" t="s">
        <v>175</v>
      </c>
    </row>
    <row r="143" s="13" customFormat="1">
      <c r="A143" s="13"/>
      <c r="B143" s="220"/>
      <c r="C143" s="221"/>
      <c r="D143" s="222" t="s">
        <v>183</v>
      </c>
      <c r="E143" s="223" t="s">
        <v>19</v>
      </c>
      <c r="F143" s="224" t="s">
        <v>785</v>
      </c>
      <c r="G143" s="221"/>
      <c r="H143" s="225">
        <v>42.293999999999997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183</v>
      </c>
      <c r="AU143" s="231" t="s">
        <v>86</v>
      </c>
      <c r="AV143" s="13" t="s">
        <v>86</v>
      </c>
      <c r="AW143" s="13" t="s">
        <v>37</v>
      </c>
      <c r="AX143" s="13" t="s">
        <v>84</v>
      </c>
      <c r="AY143" s="231" t="s">
        <v>175</v>
      </c>
    </row>
    <row r="144" s="2" customFormat="1" ht="16.5" customHeight="1">
      <c r="A144" s="40"/>
      <c r="B144" s="41"/>
      <c r="C144" s="207" t="s">
        <v>311</v>
      </c>
      <c r="D144" s="207" t="s">
        <v>177</v>
      </c>
      <c r="E144" s="208" t="s">
        <v>786</v>
      </c>
      <c r="F144" s="209" t="s">
        <v>787</v>
      </c>
      <c r="G144" s="210" t="s">
        <v>123</v>
      </c>
      <c r="H144" s="211">
        <v>64</v>
      </c>
      <c r="I144" s="212"/>
      <c r="J144" s="213">
        <f>ROUND(I144*H144,2)</f>
        <v>0</v>
      </c>
      <c r="K144" s="209" t="s">
        <v>180</v>
      </c>
      <c r="L144" s="46"/>
      <c r="M144" s="214" t="s">
        <v>19</v>
      </c>
      <c r="N144" s="215" t="s">
        <v>47</v>
      </c>
      <c r="O144" s="86"/>
      <c r="P144" s="216">
        <f>O144*H144</f>
        <v>0</v>
      </c>
      <c r="Q144" s="216">
        <v>0</v>
      </c>
      <c r="R144" s="216">
        <f>Q144*H144</f>
        <v>0</v>
      </c>
      <c r="S144" s="216">
        <v>0.001</v>
      </c>
      <c r="T144" s="217">
        <f>S144*H144</f>
        <v>0.064000000000000001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8" t="s">
        <v>181</v>
      </c>
      <c r="AT144" s="218" t="s">
        <v>177</v>
      </c>
      <c r="AU144" s="218" t="s">
        <v>86</v>
      </c>
      <c r="AY144" s="19" t="s">
        <v>175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84</v>
      </c>
      <c r="BK144" s="219">
        <f>ROUND(I144*H144,2)</f>
        <v>0</v>
      </c>
      <c r="BL144" s="19" t="s">
        <v>181</v>
      </c>
      <c r="BM144" s="218" t="s">
        <v>788</v>
      </c>
    </row>
    <row r="145" s="13" customFormat="1">
      <c r="A145" s="13"/>
      <c r="B145" s="220"/>
      <c r="C145" s="221"/>
      <c r="D145" s="222" t="s">
        <v>183</v>
      </c>
      <c r="E145" s="223" t="s">
        <v>698</v>
      </c>
      <c r="F145" s="224" t="s">
        <v>907</v>
      </c>
      <c r="G145" s="221"/>
      <c r="H145" s="225">
        <v>20</v>
      </c>
      <c r="I145" s="226"/>
      <c r="J145" s="221"/>
      <c r="K145" s="221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183</v>
      </c>
      <c r="AU145" s="231" t="s">
        <v>86</v>
      </c>
      <c r="AV145" s="13" t="s">
        <v>86</v>
      </c>
      <c r="AW145" s="13" t="s">
        <v>37</v>
      </c>
      <c r="AX145" s="13" t="s">
        <v>76</v>
      </c>
      <c r="AY145" s="231" t="s">
        <v>175</v>
      </c>
    </row>
    <row r="146" s="13" customFormat="1">
      <c r="A146" s="13"/>
      <c r="B146" s="220"/>
      <c r="C146" s="221"/>
      <c r="D146" s="222" t="s">
        <v>183</v>
      </c>
      <c r="E146" s="223" t="s">
        <v>694</v>
      </c>
      <c r="F146" s="224" t="s">
        <v>908</v>
      </c>
      <c r="G146" s="221"/>
      <c r="H146" s="225">
        <v>64</v>
      </c>
      <c r="I146" s="226"/>
      <c r="J146" s="221"/>
      <c r="K146" s="221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183</v>
      </c>
      <c r="AU146" s="231" t="s">
        <v>86</v>
      </c>
      <c r="AV146" s="13" t="s">
        <v>86</v>
      </c>
      <c r="AW146" s="13" t="s">
        <v>37</v>
      </c>
      <c r="AX146" s="13" t="s">
        <v>84</v>
      </c>
      <c r="AY146" s="231" t="s">
        <v>175</v>
      </c>
    </row>
    <row r="147" s="2" customFormat="1">
      <c r="A147" s="40"/>
      <c r="B147" s="41"/>
      <c r="C147" s="207" t="s">
        <v>317</v>
      </c>
      <c r="D147" s="207" t="s">
        <v>177</v>
      </c>
      <c r="E147" s="208" t="s">
        <v>791</v>
      </c>
      <c r="F147" s="209" t="s">
        <v>792</v>
      </c>
      <c r="G147" s="210" t="s">
        <v>123</v>
      </c>
      <c r="H147" s="211">
        <v>25.5</v>
      </c>
      <c r="I147" s="212"/>
      <c r="J147" s="213">
        <f>ROUND(I147*H147,2)</f>
        <v>0</v>
      </c>
      <c r="K147" s="209" t="s">
        <v>180</v>
      </c>
      <c r="L147" s="46"/>
      <c r="M147" s="214" t="s">
        <v>19</v>
      </c>
      <c r="N147" s="215" t="s">
        <v>47</v>
      </c>
      <c r="O147" s="86"/>
      <c r="P147" s="216">
        <f>O147*H147</f>
        <v>0</v>
      </c>
      <c r="Q147" s="216">
        <v>0.00081999999999999998</v>
      </c>
      <c r="R147" s="216">
        <f>Q147*H147</f>
        <v>0.020909999999999998</v>
      </c>
      <c r="S147" s="216">
        <v>0.010999999999999999</v>
      </c>
      <c r="T147" s="217">
        <f>S147*H147</f>
        <v>0.28049999999999997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8" t="s">
        <v>181</v>
      </c>
      <c r="AT147" s="218" t="s">
        <v>177</v>
      </c>
      <c r="AU147" s="218" t="s">
        <v>86</v>
      </c>
      <c r="AY147" s="19" t="s">
        <v>175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9" t="s">
        <v>84</v>
      </c>
      <c r="BK147" s="219">
        <f>ROUND(I147*H147,2)</f>
        <v>0</v>
      </c>
      <c r="BL147" s="19" t="s">
        <v>181</v>
      </c>
      <c r="BM147" s="218" t="s">
        <v>793</v>
      </c>
    </row>
    <row r="148" s="2" customFormat="1">
      <c r="A148" s="40"/>
      <c r="B148" s="41"/>
      <c r="C148" s="42"/>
      <c r="D148" s="222" t="s">
        <v>217</v>
      </c>
      <c r="E148" s="42"/>
      <c r="F148" s="243" t="s">
        <v>794</v>
      </c>
      <c r="G148" s="42"/>
      <c r="H148" s="42"/>
      <c r="I148" s="244"/>
      <c r="J148" s="42"/>
      <c r="K148" s="42"/>
      <c r="L148" s="46"/>
      <c r="M148" s="245"/>
      <c r="N148" s="246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217</v>
      </c>
      <c r="AU148" s="19" t="s">
        <v>86</v>
      </c>
    </row>
    <row r="149" s="13" customFormat="1">
      <c r="A149" s="13"/>
      <c r="B149" s="220"/>
      <c r="C149" s="221"/>
      <c r="D149" s="222" t="s">
        <v>183</v>
      </c>
      <c r="E149" s="223" t="s">
        <v>19</v>
      </c>
      <c r="F149" s="224" t="s">
        <v>795</v>
      </c>
      <c r="G149" s="221"/>
      <c r="H149" s="225">
        <v>50.325000000000003</v>
      </c>
      <c r="I149" s="226"/>
      <c r="J149" s="221"/>
      <c r="K149" s="221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183</v>
      </c>
      <c r="AU149" s="231" t="s">
        <v>86</v>
      </c>
      <c r="AV149" s="13" t="s">
        <v>86</v>
      </c>
      <c r="AW149" s="13" t="s">
        <v>37</v>
      </c>
      <c r="AX149" s="13" t="s">
        <v>76</v>
      </c>
      <c r="AY149" s="231" t="s">
        <v>175</v>
      </c>
    </row>
    <row r="150" s="13" customFormat="1">
      <c r="A150" s="13"/>
      <c r="B150" s="220"/>
      <c r="C150" s="221"/>
      <c r="D150" s="222" t="s">
        <v>183</v>
      </c>
      <c r="E150" s="223" t="s">
        <v>696</v>
      </c>
      <c r="F150" s="224" t="s">
        <v>909</v>
      </c>
      <c r="G150" s="221"/>
      <c r="H150" s="225">
        <v>51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183</v>
      </c>
      <c r="AU150" s="231" t="s">
        <v>86</v>
      </c>
      <c r="AV150" s="13" t="s">
        <v>86</v>
      </c>
      <c r="AW150" s="13" t="s">
        <v>37</v>
      </c>
      <c r="AX150" s="13" t="s">
        <v>76</v>
      </c>
      <c r="AY150" s="231" t="s">
        <v>175</v>
      </c>
    </row>
    <row r="151" s="13" customFormat="1">
      <c r="A151" s="13"/>
      <c r="B151" s="220"/>
      <c r="C151" s="221"/>
      <c r="D151" s="222" t="s">
        <v>183</v>
      </c>
      <c r="E151" s="223" t="s">
        <v>19</v>
      </c>
      <c r="F151" s="224" t="s">
        <v>797</v>
      </c>
      <c r="G151" s="221"/>
      <c r="H151" s="225">
        <v>25.5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183</v>
      </c>
      <c r="AU151" s="231" t="s">
        <v>86</v>
      </c>
      <c r="AV151" s="13" t="s">
        <v>86</v>
      </c>
      <c r="AW151" s="13" t="s">
        <v>37</v>
      </c>
      <c r="AX151" s="13" t="s">
        <v>84</v>
      </c>
      <c r="AY151" s="231" t="s">
        <v>175</v>
      </c>
    </row>
    <row r="152" s="2" customFormat="1" ht="16.5" customHeight="1">
      <c r="A152" s="40"/>
      <c r="B152" s="41"/>
      <c r="C152" s="207" t="s">
        <v>324</v>
      </c>
      <c r="D152" s="207" t="s">
        <v>177</v>
      </c>
      <c r="E152" s="208" t="s">
        <v>798</v>
      </c>
      <c r="F152" s="209" t="s">
        <v>799</v>
      </c>
      <c r="G152" s="210" t="s">
        <v>112</v>
      </c>
      <c r="H152" s="211">
        <v>294.14999999999998</v>
      </c>
      <c r="I152" s="212"/>
      <c r="J152" s="213">
        <f>ROUND(I152*H152,2)</f>
        <v>0</v>
      </c>
      <c r="K152" s="209" t="s">
        <v>180</v>
      </c>
      <c r="L152" s="46"/>
      <c r="M152" s="214" t="s">
        <v>19</v>
      </c>
      <c r="N152" s="215" t="s">
        <v>47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0.066000000000000003</v>
      </c>
      <c r="T152" s="217">
        <f>S152*H152</f>
        <v>19.413899999999998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181</v>
      </c>
      <c r="AT152" s="218" t="s">
        <v>177</v>
      </c>
      <c r="AU152" s="218" t="s">
        <v>86</v>
      </c>
      <c r="AY152" s="19" t="s">
        <v>175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84</v>
      </c>
      <c r="BK152" s="219">
        <f>ROUND(I152*H152,2)</f>
        <v>0</v>
      </c>
      <c r="BL152" s="19" t="s">
        <v>181</v>
      </c>
      <c r="BM152" s="218" t="s">
        <v>800</v>
      </c>
    </row>
    <row r="153" s="2" customFormat="1">
      <c r="A153" s="40"/>
      <c r="B153" s="41"/>
      <c r="C153" s="42"/>
      <c r="D153" s="222" t="s">
        <v>217</v>
      </c>
      <c r="E153" s="42"/>
      <c r="F153" s="243" t="s">
        <v>801</v>
      </c>
      <c r="G153" s="42"/>
      <c r="H153" s="42"/>
      <c r="I153" s="244"/>
      <c r="J153" s="42"/>
      <c r="K153" s="42"/>
      <c r="L153" s="46"/>
      <c r="M153" s="245"/>
      <c r="N153" s="246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217</v>
      </c>
      <c r="AU153" s="19" t="s">
        <v>86</v>
      </c>
    </row>
    <row r="154" s="13" customFormat="1">
      <c r="A154" s="13"/>
      <c r="B154" s="220"/>
      <c r="C154" s="221"/>
      <c r="D154" s="222" t="s">
        <v>183</v>
      </c>
      <c r="E154" s="223" t="s">
        <v>19</v>
      </c>
      <c r="F154" s="224" t="s">
        <v>802</v>
      </c>
      <c r="G154" s="221"/>
      <c r="H154" s="225">
        <v>294.14999999999998</v>
      </c>
      <c r="I154" s="226"/>
      <c r="J154" s="221"/>
      <c r="K154" s="221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183</v>
      </c>
      <c r="AU154" s="231" t="s">
        <v>86</v>
      </c>
      <c r="AV154" s="13" t="s">
        <v>86</v>
      </c>
      <c r="AW154" s="13" t="s">
        <v>37</v>
      </c>
      <c r="AX154" s="13" t="s">
        <v>84</v>
      </c>
      <c r="AY154" s="231" t="s">
        <v>175</v>
      </c>
    </row>
    <row r="155" s="2" customFormat="1" ht="16.5" customHeight="1">
      <c r="A155" s="40"/>
      <c r="B155" s="41"/>
      <c r="C155" s="207" t="s">
        <v>329</v>
      </c>
      <c r="D155" s="207" t="s">
        <v>177</v>
      </c>
      <c r="E155" s="208" t="s">
        <v>803</v>
      </c>
      <c r="F155" s="209" t="s">
        <v>804</v>
      </c>
      <c r="G155" s="210" t="s">
        <v>112</v>
      </c>
      <c r="H155" s="211">
        <v>147.07499999999999</v>
      </c>
      <c r="I155" s="212"/>
      <c r="J155" s="213">
        <f>ROUND(I155*H155,2)</f>
        <v>0</v>
      </c>
      <c r="K155" s="209" t="s">
        <v>180</v>
      </c>
      <c r="L155" s="46"/>
      <c r="M155" s="214" t="s">
        <v>19</v>
      </c>
      <c r="N155" s="215" t="s">
        <v>47</v>
      </c>
      <c r="O155" s="86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8" t="s">
        <v>181</v>
      </c>
      <c r="AT155" s="218" t="s">
        <v>177</v>
      </c>
      <c r="AU155" s="218" t="s">
        <v>86</v>
      </c>
      <c r="AY155" s="19" t="s">
        <v>175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84</v>
      </c>
      <c r="BK155" s="219">
        <f>ROUND(I155*H155,2)</f>
        <v>0</v>
      </c>
      <c r="BL155" s="19" t="s">
        <v>181</v>
      </c>
      <c r="BM155" s="218" t="s">
        <v>805</v>
      </c>
    </row>
    <row r="156" s="2" customFormat="1">
      <c r="A156" s="40"/>
      <c r="B156" s="41"/>
      <c r="C156" s="42"/>
      <c r="D156" s="222" t="s">
        <v>217</v>
      </c>
      <c r="E156" s="42"/>
      <c r="F156" s="243" t="s">
        <v>806</v>
      </c>
      <c r="G156" s="42"/>
      <c r="H156" s="42"/>
      <c r="I156" s="244"/>
      <c r="J156" s="42"/>
      <c r="K156" s="42"/>
      <c r="L156" s="46"/>
      <c r="M156" s="245"/>
      <c r="N156" s="24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217</v>
      </c>
      <c r="AU156" s="19" t="s">
        <v>86</v>
      </c>
    </row>
    <row r="157" s="13" customFormat="1">
      <c r="A157" s="13"/>
      <c r="B157" s="220"/>
      <c r="C157" s="221"/>
      <c r="D157" s="222" t="s">
        <v>183</v>
      </c>
      <c r="E157" s="221"/>
      <c r="F157" s="224" t="s">
        <v>910</v>
      </c>
      <c r="G157" s="221"/>
      <c r="H157" s="225">
        <v>147.07499999999999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183</v>
      </c>
      <c r="AU157" s="231" t="s">
        <v>86</v>
      </c>
      <c r="AV157" s="13" t="s">
        <v>86</v>
      </c>
      <c r="AW157" s="13" t="s">
        <v>4</v>
      </c>
      <c r="AX157" s="13" t="s">
        <v>84</v>
      </c>
      <c r="AY157" s="231" t="s">
        <v>175</v>
      </c>
    </row>
    <row r="158" s="2" customFormat="1" ht="21.75" customHeight="1">
      <c r="A158" s="40"/>
      <c r="B158" s="41"/>
      <c r="C158" s="207" t="s">
        <v>334</v>
      </c>
      <c r="D158" s="207" t="s">
        <v>177</v>
      </c>
      <c r="E158" s="208" t="s">
        <v>808</v>
      </c>
      <c r="F158" s="209" t="s">
        <v>809</v>
      </c>
      <c r="G158" s="210" t="s">
        <v>112</v>
      </c>
      <c r="H158" s="211">
        <v>588.29999999999995</v>
      </c>
      <c r="I158" s="212"/>
      <c r="J158" s="213">
        <f>ROUND(I158*H158,2)</f>
        <v>0</v>
      </c>
      <c r="K158" s="209" t="s">
        <v>180</v>
      </c>
      <c r="L158" s="46"/>
      <c r="M158" s="214" t="s">
        <v>19</v>
      </c>
      <c r="N158" s="215" t="s">
        <v>47</v>
      </c>
      <c r="O158" s="86"/>
      <c r="P158" s="216">
        <f>O158*H158</f>
        <v>0</v>
      </c>
      <c r="Q158" s="216">
        <v>0</v>
      </c>
      <c r="R158" s="216">
        <f>Q158*H158</f>
        <v>0</v>
      </c>
      <c r="S158" s="216">
        <v>0.074999999999999997</v>
      </c>
      <c r="T158" s="217">
        <f>S158*H158</f>
        <v>44.122499999999995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8" t="s">
        <v>181</v>
      </c>
      <c r="AT158" s="218" t="s">
        <v>177</v>
      </c>
      <c r="AU158" s="218" t="s">
        <v>86</v>
      </c>
      <c r="AY158" s="19" t="s">
        <v>175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9" t="s">
        <v>84</v>
      </c>
      <c r="BK158" s="219">
        <f>ROUND(I158*H158,2)</f>
        <v>0</v>
      </c>
      <c r="BL158" s="19" t="s">
        <v>181</v>
      </c>
      <c r="BM158" s="218" t="s">
        <v>810</v>
      </c>
    </row>
    <row r="159" s="13" customFormat="1">
      <c r="A159" s="13"/>
      <c r="B159" s="220"/>
      <c r="C159" s="221"/>
      <c r="D159" s="222" t="s">
        <v>183</v>
      </c>
      <c r="E159" s="223" t="s">
        <v>686</v>
      </c>
      <c r="F159" s="224" t="s">
        <v>911</v>
      </c>
      <c r="G159" s="221"/>
      <c r="H159" s="225">
        <v>588.29999999999995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1" t="s">
        <v>183</v>
      </c>
      <c r="AU159" s="231" t="s">
        <v>86</v>
      </c>
      <c r="AV159" s="13" t="s">
        <v>86</v>
      </c>
      <c r="AW159" s="13" t="s">
        <v>37</v>
      </c>
      <c r="AX159" s="13" t="s">
        <v>84</v>
      </c>
      <c r="AY159" s="231" t="s">
        <v>175</v>
      </c>
    </row>
    <row r="160" s="2" customFormat="1" ht="16.5" customHeight="1">
      <c r="A160" s="40"/>
      <c r="B160" s="41"/>
      <c r="C160" s="207" t="s">
        <v>339</v>
      </c>
      <c r="D160" s="207" t="s">
        <v>177</v>
      </c>
      <c r="E160" s="208" t="s">
        <v>812</v>
      </c>
      <c r="F160" s="209" t="s">
        <v>813</v>
      </c>
      <c r="G160" s="210" t="s">
        <v>112</v>
      </c>
      <c r="H160" s="211">
        <v>294.14999999999998</v>
      </c>
      <c r="I160" s="212"/>
      <c r="J160" s="213">
        <f>ROUND(I160*H160,2)</f>
        <v>0</v>
      </c>
      <c r="K160" s="209" t="s">
        <v>180</v>
      </c>
      <c r="L160" s="46"/>
      <c r="M160" s="214" t="s">
        <v>19</v>
      </c>
      <c r="N160" s="215" t="s">
        <v>47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181</v>
      </c>
      <c r="AT160" s="218" t="s">
        <v>177</v>
      </c>
      <c r="AU160" s="218" t="s">
        <v>86</v>
      </c>
      <c r="AY160" s="19" t="s">
        <v>175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84</v>
      </c>
      <c r="BK160" s="219">
        <f>ROUND(I160*H160,2)</f>
        <v>0</v>
      </c>
      <c r="BL160" s="19" t="s">
        <v>181</v>
      </c>
      <c r="BM160" s="218" t="s">
        <v>814</v>
      </c>
    </row>
    <row r="161" s="13" customFormat="1">
      <c r="A161" s="13"/>
      <c r="B161" s="220"/>
      <c r="C161" s="221"/>
      <c r="D161" s="222" t="s">
        <v>183</v>
      </c>
      <c r="E161" s="223" t="s">
        <v>19</v>
      </c>
      <c r="F161" s="224" t="s">
        <v>802</v>
      </c>
      <c r="G161" s="221"/>
      <c r="H161" s="225">
        <v>294.14999999999998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183</v>
      </c>
      <c r="AU161" s="231" t="s">
        <v>86</v>
      </c>
      <c r="AV161" s="13" t="s">
        <v>86</v>
      </c>
      <c r="AW161" s="13" t="s">
        <v>37</v>
      </c>
      <c r="AX161" s="13" t="s">
        <v>84</v>
      </c>
      <c r="AY161" s="231" t="s">
        <v>175</v>
      </c>
    </row>
    <row r="162" s="2" customFormat="1" ht="16.5" customHeight="1">
      <c r="A162" s="40"/>
      <c r="B162" s="41"/>
      <c r="C162" s="207" t="s">
        <v>344</v>
      </c>
      <c r="D162" s="207" t="s">
        <v>177</v>
      </c>
      <c r="E162" s="208" t="s">
        <v>815</v>
      </c>
      <c r="F162" s="209" t="s">
        <v>816</v>
      </c>
      <c r="G162" s="210" t="s">
        <v>112</v>
      </c>
      <c r="H162" s="211">
        <v>147.07499999999999</v>
      </c>
      <c r="I162" s="212"/>
      <c r="J162" s="213">
        <f>ROUND(I162*H162,2)</f>
        <v>0</v>
      </c>
      <c r="K162" s="209" t="s">
        <v>180</v>
      </c>
      <c r="L162" s="46"/>
      <c r="M162" s="214" t="s">
        <v>19</v>
      </c>
      <c r="N162" s="215" t="s">
        <v>47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181</v>
      </c>
      <c r="AT162" s="218" t="s">
        <v>177</v>
      </c>
      <c r="AU162" s="218" t="s">
        <v>86</v>
      </c>
      <c r="AY162" s="19" t="s">
        <v>175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84</v>
      </c>
      <c r="BK162" s="219">
        <f>ROUND(I162*H162,2)</f>
        <v>0</v>
      </c>
      <c r="BL162" s="19" t="s">
        <v>181</v>
      </c>
      <c r="BM162" s="218" t="s">
        <v>817</v>
      </c>
    </row>
    <row r="163" s="13" customFormat="1">
      <c r="A163" s="13"/>
      <c r="B163" s="220"/>
      <c r="C163" s="221"/>
      <c r="D163" s="222" t="s">
        <v>183</v>
      </c>
      <c r="E163" s="221"/>
      <c r="F163" s="224" t="s">
        <v>910</v>
      </c>
      <c r="G163" s="221"/>
      <c r="H163" s="225">
        <v>147.07499999999999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183</v>
      </c>
      <c r="AU163" s="231" t="s">
        <v>86</v>
      </c>
      <c r="AV163" s="13" t="s">
        <v>86</v>
      </c>
      <c r="AW163" s="13" t="s">
        <v>4</v>
      </c>
      <c r="AX163" s="13" t="s">
        <v>84</v>
      </c>
      <c r="AY163" s="231" t="s">
        <v>175</v>
      </c>
    </row>
    <row r="164" s="2" customFormat="1" ht="21.75" customHeight="1">
      <c r="A164" s="40"/>
      <c r="B164" s="41"/>
      <c r="C164" s="207" t="s">
        <v>350</v>
      </c>
      <c r="D164" s="207" t="s">
        <v>177</v>
      </c>
      <c r="E164" s="208" t="s">
        <v>818</v>
      </c>
      <c r="F164" s="209" t="s">
        <v>819</v>
      </c>
      <c r="G164" s="210" t="s">
        <v>112</v>
      </c>
      <c r="H164" s="211">
        <v>294.14999999999998</v>
      </c>
      <c r="I164" s="212"/>
      <c r="J164" s="213">
        <f>ROUND(I164*H164,2)</f>
        <v>0</v>
      </c>
      <c r="K164" s="209" t="s">
        <v>180</v>
      </c>
      <c r="L164" s="46"/>
      <c r="M164" s="214" t="s">
        <v>19</v>
      </c>
      <c r="N164" s="215" t="s">
        <v>47</v>
      </c>
      <c r="O164" s="86"/>
      <c r="P164" s="216">
        <f>O164*H164</f>
        <v>0</v>
      </c>
      <c r="Q164" s="216">
        <v>0.099750000000000005</v>
      </c>
      <c r="R164" s="216">
        <f>Q164*H164</f>
        <v>29.341462499999999</v>
      </c>
      <c r="S164" s="216">
        <v>0</v>
      </c>
      <c r="T164" s="21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8" t="s">
        <v>181</v>
      </c>
      <c r="AT164" s="218" t="s">
        <v>177</v>
      </c>
      <c r="AU164" s="218" t="s">
        <v>86</v>
      </c>
      <c r="AY164" s="19" t="s">
        <v>175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84</v>
      </c>
      <c r="BK164" s="219">
        <f>ROUND(I164*H164,2)</f>
        <v>0</v>
      </c>
      <c r="BL164" s="19" t="s">
        <v>181</v>
      </c>
      <c r="BM164" s="218" t="s">
        <v>820</v>
      </c>
    </row>
    <row r="165" s="13" customFormat="1">
      <c r="A165" s="13"/>
      <c r="B165" s="220"/>
      <c r="C165" s="221"/>
      <c r="D165" s="222" t="s">
        <v>183</v>
      </c>
      <c r="E165" s="223" t="s">
        <v>19</v>
      </c>
      <c r="F165" s="224" t="s">
        <v>821</v>
      </c>
      <c r="G165" s="221"/>
      <c r="H165" s="225">
        <v>294.14999999999998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183</v>
      </c>
      <c r="AU165" s="231" t="s">
        <v>86</v>
      </c>
      <c r="AV165" s="13" t="s">
        <v>86</v>
      </c>
      <c r="AW165" s="13" t="s">
        <v>37</v>
      </c>
      <c r="AX165" s="13" t="s">
        <v>84</v>
      </c>
      <c r="AY165" s="231" t="s">
        <v>175</v>
      </c>
    </row>
    <row r="166" s="2" customFormat="1" ht="21.75" customHeight="1">
      <c r="A166" s="40"/>
      <c r="B166" s="41"/>
      <c r="C166" s="207" t="s">
        <v>357</v>
      </c>
      <c r="D166" s="207" t="s">
        <v>177</v>
      </c>
      <c r="E166" s="208" t="s">
        <v>822</v>
      </c>
      <c r="F166" s="209" t="s">
        <v>823</v>
      </c>
      <c r="G166" s="210" t="s">
        <v>112</v>
      </c>
      <c r="H166" s="211">
        <v>294.14999999999998</v>
      </c>
      <c r="I166" s="212"/>
      <c r="J166" s="213">
        <f>ROUND(I166*H166,2)</f>
        <v>0</v>
      </c>
      <c r="K166" s="209" t="s">
        <v>180</v>
      </c>
      <c r="L166" s="46"/>
      <c r="M166" s="214" t="s">
        <v>19</v>
      </c>
      <c r="N166" s="215" t="s">
        <v>47</v>
      </c>
      <c r="O166" s="86"/>
      <c r="P166" s="216">
        <f>O166*H166</f>
        <v>0</v>
      </c>
      <c r="Q166" s="216">
        <v>0.15959999999999999</v>
      </c>
      <c r="R166" s="216">
        <f>Q166*H166</f>
        <v>46.946339999999992</v>
      </c>
      <c r="S166" s="216">
        <v>0</v>
      </c>
      <c r="T166" s="21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8" t="s">
        <v>181</v>
      </c>
      <c r="AT166" s="218" t="s">
        <v>177</v>
      </c>
      <c r="AU166" s="218" t="s">
        <v>86</v>
      </c>
      <c r="AY166" s="19" t="s">
        <v>175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84</v>
      </c>
      <c r="BK166" s="219">
        <f>ROUND(I166*H166,2)</f>
        <v>0</v>
      </c>
      <c r="BL166" s="19" t="s">
        <v>181</v>
      </c>
      <c r="BM166" s="218" t="s">
        <v>824</v>
      </c>
    </row>
    <row r="167" s="13" customFormat="1">
      <c r="A167" s="13"/>
      <c r="B167" s="220"/>
      <c r="C167" s="221"/>
      <c r="D167" s="222" t="s">
        <v>183</v>
      </c>
      <c r="E167" s="223" t="s">
        <v>19</v>
      </c>
      <c r="F167" s="224" t="s">
        <v>825</v>
      </c>
      <c r="G167" s="221"/>
      <c r="H167" s="225">
        <v>294.14999999999998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183</v>
      </c>
      <c r="AU167" s="231" t="s">
        <v>86</v>
      </c>
      <c r="AV167" s="13" t="s">
        <v>86</v>
      </c>
      <c r="AW167" s="13" t="s">
        <v>37</v>
      </c>
      <c r="AX167" s="13" t="s">
        <v>84</v>
      </c>
      <c r="AY167" s="231" t="s">
        <v>175</v>
      </c>
    </row>
    <row r="168" s="2" customFormat="1" ht="16.5" customHeight="1">
      <c r="A168" s="40"/>
      <c r="B168" s="41"/>
      <c r="C168" s="207" t="s">
        <v>364</v>
      </c>
      <c r="D168" s="207" t="s">
        <v>177</v>
      </c>
      <c r="E168" s="208" t="s">
        <v>826</v>
      </c>
      <c r="F168" s="209" t="s">
        <v>827</v>
      </c>
      <c r="G168" s="210" t="s">
        <v>112</v>
      </c>
      <c r="H168" s="211">
        <v>588.29999999999995</v>
      </c>
      <c r="I168" s="212"/>
      <c r="J168" s="213">
        <f>ROUND(I168*H168,2)</f>
        <v>0</v>
      </c>
      <c r="K168" s="209" t="s">
        <v>180</v>
      </c>
      <c r="L168" s="46"/>
      <c r="M168" s="214" t="s">
        <v>19</v>
      </c>
      <c r="N168" s="215" t="s">
        <v>47</v>
      </c>
      <c r="O168" s="86"/>
      <c r="P168" s="216">
        <f>O168*H168</f>
        <v>0</v>
      </c>
      <c r="Q168" s="216">
        <v>0.0035599999999999998</v>
      </c>
      <c r="R168" s="216">
        <f>Q168*H168</f>
        <v>2.0943479999999997</v>
      </c>
      <c r="S168" s="216">
        <v>0</v>
      </c>
      <c r="T168" s="21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181</v>
      </c>
      <c r="AT168" s="218" t="s">
        <v>177</v>
      </c>
      <c r="AU168" s="218" t="s">
        <v>86</v>
      </c>
      <c r="AY168" s="19" t="s">
        <v>175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84</v>
      </c>
      <c r="BK168" s="219">
        <f>ROUND(I168*H168,2)</f>
        <v>0</v>
      </c>
      <c r="BL168" s="19" t="s">
        <v>181</v>
      </c>
      <c r="BM168" s="218" t="s">
        <v>912</v>
      </c>
    </row>
    <row r="169" s="13" customFormat="1">
      <c r="A169" s="13"/>
      <c r="B169" s="220"/>
      <c r="C169" s="221"/>
      <c r="D169" s="222" t="s">
        <v>183</v>
      </c>
      <c r="E169" s="223" t="s">
        <v>19</v>
      </c>
      <c r="F169" s="224" t="s">
        <v>686</v>
      </c>
      <c r="G169" s="221"/>
      <c r="H169" s="225">
        <v>588.29999999999995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183</v>
      </c>
      <c r="AU169" s="231" t="s">
        <v>86</v>
      </c>
      <c r="AV169" s="13" t="s">
        <v>86</v>
      </c>
      <c r="AW169" s="13" t="s">
        <v>37</v>
      </c>
      <c r="AX169" s="13" t="s">
        <v>84</v>
      </c>
      <c r="AY169" s="231" t="s">
        <v>175</v>
      </c>
    </row>
    <row r="170" s="2" customFormat="1" ht="21.75" customHeight="1">
      <c r="A170" s="40"/>
      <c r="B170" s="41"/>
      <c r="C170" s="207" t="s">
        <v>368</v>
      </c>
      <c r="D170" s="207" t="s">
        <v>177</v>
      </c>
      <c r="E170" s="208" t="s">
        <v>829</v>
      </c>
      <c r="F170" s="209" t="s">
        <v>830</v>
      </c>
      <c r="G170" s="210" t="s">
        <v>112</v>
      </c>
      <c r="H170" s="211">
        <v>294.14999999999998</v>
      </c>
      <c r="I170" s="212"/>
      <c r="J170" s="213">
        <f>ROUND(I170*H170,2)</f>
        <v>0</v>
      </c>
      <c r="K170" s="209" t="s">
        <v>180</v>
      </c>
      <c r="L170" s="46"/>
      <c r="M170" s="214" t="s">
        <v>19</v>
      </c>
      <c r="N170" s="215" t="s">
        <v>47</v>
      </c>
      <c r="O170" s="86"/>
      <c r="P170" s="216">
        <f>O170*H170</f>
        <v>0</v>
      </c>
      <c r="Q170" s="216">
        <v>0.00098999999999999999</v>
      </c>
      <c r="R170" s="216">
        <f>Q170*H170</f>
        <v>0.29120849999999998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181</v>
      </c>
      <c r="AT170" s="218" t="s">
        <v>177</v>
      </c>
      <c r="AU170" s="218" t="s">
        <v>86</v>
      </c>
      <c r="AY170" s="19" t="s">
        <v>175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84</v>
      </c>
      <c r="BK170" s="219">
        <f>ROUND(I170*H170,2)</f>
        <v>0</v>
      </c>
      <c r="BL170" s="19" t="s">
        <v>181</v>
      </c>
      <c r="BM170" s="218" t="s">
        <v>831</v>
      </c>
    </row>
    <row r="171" s="13" customFormat="1">
      <c r="A171" s="13"/>
      <c r="B171" s="220"/>
      <c r="C171" s="221"/>
      <c r="D171" s="222" t="s">
        <v>183</v>
      </c>
      <c r="E171" s="223" t="s">
        <v>19</v>
      </c>
      <c r="F171" s="224" t="s">
        <v>802</v>
      </c>
      <c r="G171" s="221"/>
      <c r="H171" s="225">
        <v>294.14999999999998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183</v>
      </c>
      <c r="AU171" s="231" t="s">
        <v>86</v>
      </c>
      <c r="AV171" s="13" t="s">
        <v>86</v>
      </c>
      <c r="AW171" s="13" t="s">
        <v>37</v>
      </c>
      <c r="AX171" s="13" t="s">
        <v>84</v>
      </c>
      <c r="AY171" s="231" t="s">
        <v>175</v>
      </c>
    </row>
    <row r="172" s="2" customFormat="1" ht="16.5" customHeight="1">
      <c r="A172" s="40"/>
      <c r="B172" s="41"/>
      <c r="C172" s="207" t="s">
        <v>373</v>
      </c>
      <c r="D172" s="207" t="s">
        <v>177</v>
      </c>
      <c r="E172" s="208" t="s">
        <v>832</v>
      </c>
      <c r="F172" s="209" t="s">
        <v>833</v>
      </c>
      <c r="G172" s="210" t="s">
        <v>112</v>
      </c>
      <c r="H172" s="211">
        <v>147.07499999999999</v>
      </c>
      <c r="I172" s="212"/>
      <c r="J172" s="213">
        <f>ROUND(I172*H172,2)</f>
        <v>0</v>
      </c>
      <c r="K172" s="209" t="s">
        <v>180</v>
      </c>
      <c r="L172" s="46"/>
      <c r="M172" s="214" t="s">
        <v>19</v>
      </c>
      <c r="N172" s="215" t="s">
        <v>47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181</v>
      </c>
      <c r="AT172" s="218" t="s">
        <v>177</v>
      </c>
      <c r="AU172" s="218" t="s">
        <v>86</v>
      </c>
      <c r="AY172" s="19" t="s">
        <v>175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84</v>
      </c>
      <c r="BK172" s="219">
        <f>ROUND(I172*H172,2)</f>
        <v>0</v>
      </c>
      <c r="BL172" s="19" t="s">
        <v>181</v>
      </c>
      <c r="BM172" s="218" t="s">
        <v>834</v>
      </c>
    </row>
    <row r="173" s="13" customFormat="1">
      <c r="A173" s="13"/>
      <c r="B173" s="220"/>
      <c r="C173" s="221"/>
      <c r="D173" s="222" t="s">
        <v>183</v>
      </c>
      <c r="E173" s="221"/>
      <c r="F173" s="224" t="s">
        <v>910</v>
      </c>
      <c r="G173" s="221"/>
      <c r="H173" s="225">
        <v>147.07499999999999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183</v>
      </c>
      <c r="AU173" s="231" t="s">
        <v>86</v>
      </c>
      <c r="AV173" s="13" t="s">
        <v>86</v>
      </c>
      <c r="AW173" s="13" t="s">
        <v>4</v>
      </c>
      <c r="AX173" s="13" t="s">
        <v>84</v>
      </c>
      <c r="AY173" s="231" t="s">
        <v>175</v>
      </c>
    </row>
    <row r="174" s="2" customFormat="1" ht="16.5" customHeight="1">
      <c r="A174" s="40"/>
      <c r="B174" s="41"/>
      <c r="C174" s="207" t="s">
        <v>378</v>
      </c>
      <c r="D174" s="207" t="s">
        <v>177</v>
      </c>
      <c r="E174" s="208" t="s">
        <v>835</v>
      </c>
      <c r="F174" s="209" t="s">
        <v>836</v>
      </c>
      <c r="G174" s="210" t="s">
        <v>112</v>
      </c>
      <c r="H174" s="211">
        <v>588.29999999999995</v>
      </c>
      <c r="I174" s="212"/>
      <c r="J174" s="213">
        <f>ROUND(I174*H174,2)</f>
        <v>0</v>
      </c>
      <c r="K174" s="209" t="s">
        <v>180</v>
      </c>
      <c r="L174" s="46"/>
      <c r="M174" s="214" t="s">
        <v>19</v>
      </c>
      <c r="N174" s="215" t="s">
        <v>47</v>
      </c>
      <c r="O174" s="86"/>
      <c r="P174" s="216">
        <f>O174*H174</f>
        <v>0</v>
      </c>
      <c r="Q174" s="216">
        <v>0.00158</v>
      </c>
      <c r="R174" s="216">
        <f>Q174*H174</f>
        <v>0.92951399999999995</v>
      </c>
      <c r="S174" s="216">
        <v>0</v>
      </c>
      <c r="T174" s="21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181</v>
      </c>
      <c r="AT174" s="218" t="s">
        <v>177</v>
      </c>
      <c r="AU174" s="218" t="s">
        <v>86</v>
      </c>
      <c r="AY174" s="19" t="s">
        <v>175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84</v>
      </c>
      <c r="BK174" s="219">
        <f>ROUND(I174*H174,2)</f>
        <v>0</v>
      </c>
      <c r="BL174" s="19" t="s">
        <v>181</v>
      </c>
      <c r="BM174" s="218" t="s">
        <v>837</v>
      </c>
    </row>
    <row r="175" s="13" customFormat="1">
      <c r="A175" s="13"/>
      <c r="B175" s="220"/>
      <c r="C175" s="221"/>
      <c r="D175" s="222" t="s">
        <v>183</v>
      </c>
      <c r="E175" s="223" t="s">
        <v>19</v>
      </c>
      <c r="F175" s="224" t="s">
        <v>686</v>
      </c>
      <c r="G175" s="221"/>
      <c r="H175" s="225">
        <v>588.29999999999995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183</v>
      </c>
      <c r="AU175" s="231" t="s">
        <v>86</v>
      </c>
      <c r="AV175" s="13" t="s">
        <v>86</v>
      </c>
      <c r="AW175" s="13" t="s">
        <v>37</v>
      </c>
      <c r="AX175" s="13" t="s">
        <v>84</v>
      </c>
      <c r="AY175" s="231" t="s">
        <v>175</v>
      </c>
    </row>
    <row r="176" s="2" customFormat="1" ht="16.5" customHeight="1">
      <c r="A176" s="40"/>
      <c r="B176" s="41"/>
      <c r="C176" s="207" t="s">
        <v>382</v>
      </c>
      <c r="D176" s="207" t="s">
        <v>177</v>
      </c>
      <c r="E176" s="208" t="s">
        <v>838</v>
      </c>
      <c r="F176" s="209" t="s">
        <v>839</v>
      </c>
      <c r="G176" s="210" t="s">
        <v>112</v>
      </c>
      <c r="H176" s="211">
        <v>890.39999999999998</v>
      </c>
      <c r="I176" s="212"/>
      <c r="J176" s="213">
        <f>ROUND(I176*H176,2)</f>
        <v>0</v>
      </c>
      <c r="K176" s="209" t="s">
        <v>180</v>
      </c>
      <c r="L176" s="46"/>
      <c r="M176" s="214" t="s">
        <v>19</v>
      </c>
      <c r="N176" s="215" t="s">
        <v>47</v>
      </c>
      <c r="O176" s="86"/>
      <c r="P176" s="216">
        <f>O176*H176</f>
        <v>0</v>
      </c>
      <c r="Q176" s="216">
        <v>0.00116</v>
      </c>
      <c r="R176" s="216">
        <f>Q176*H176</f>
        <v>1.032864</v>
      </c>
      <c r="S176" s="216">
        <v>0</v>
      </c>
      <c r="T176" s="21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8" t="s">
        <v>181</v>
      </c>
      <c r="AT176" s="218" t="s">
        <v>177</v>
      </c>
      <c r="AU176" s="218" t="s">
        <v>86</v>
      </c>
      <c r="AY176" s="19" t="s">
        <v>175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9" t="s">
        <v>84</v>
      </c>
      <c r="BK176" s="219">
        <f>ROUND(I176*H176,2)</f>
        <v>0</v>
      </c>
      <c r="BL176" s="19" t="s">
        <v>181</v>
      </c>
      <c r="BM176" s="218" t="s">
        <v>913</v>
      </c>
    </row>
    <row r="177" s="13" customFormat="1">
      <c r="A177" s="13"/>
      <c r="B177" s="220"/>
      <c r="C177" s="221"/>
      <c r="D177" s="222" t="s">
        <v>183</v>
      </c>
      <c r="E177" s="223" t="s">
        <v>19</v>
      </c>
      <c r="F177" s="224" t="s">
        <v>841</v>
      </c>
      <c r="G177" s="221"/>
      <c r="H177" s="225">
        <v>588.29999999999995</v>
      </c>
      <c r="I177" s="226"/>
      <c r="J177" s="221"/>
      <c r="K177" s="221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183</v>
      </c>
      <c r="AU177" s="231" t="s">
        <v>86</v>
      </c>
      <c r="AV177" s="13" t="s">
        <v>86</v>
      </c>
      <c r="AW177" s="13" t="s">
        <v>37</v>
      </c>
      <c r="AX177" s="13" t="s">
        <v>76</v>
      </c>
      <c r="AY177" s="231" t="s">
        <v>175</v>
      </c>
    </row>
    <row r="178" s="13" customFormat="1">
      <c r="A178" s="13"/>
      <c r="B178" s="220"/>
      <c r="C178" s="221"/>
      <c r="D178" s="222" t="s">
        <v>183</v>
      </c>
      <c r="E178" s="223" t="s">
        <v>19</v>
      </c>
      <c r="F178" s="224" t="s">
        <v>842</v>
      </c>
      <c r="G178" s="221"/>
      <c r="H178" s="225">
        <v>302.10000000000002</v>
      </c>
      <c r="I178" s="226"/>
      <c r="J178" s="221"/>
      <c r="K178" s="221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183</v>
      </c>
      <c r="AU178" s="231" t="s">
        <v>86</v>
      </c>
      <c r="AV178" s="13" t="s">
        <v>86</v>
      </c>
      <c r="AW178" s="13" t="s">
        <v>37</v>
      </c>
      <c r="AX178" s="13" t="s">
        <v>76</v>
      </c>
      <c r="AY178" s="231" t="s">
        <v>175</v>
      </c>
    </row>
    <row r="179" s="14" customFormat="1">
      <c r="A179" s="14"/>
      <c r="B179" s="232"/>
      <c r="C179" s="233"/>
      <c r="D179" s="222" t="s">
        <v>183</v>
      </c>
      <c r="E179" s="234" t="s">
        <v>19</v>
      </c>
      <c r="F179" s="235" t="s">
        <v>204</v>
      </c>
      <c r="G179" s="233"/>
      <c r="H179" s="236">
        <v>890.39999999999998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2" t="s">
        <v>183</v>
      </c>
      <c r="AU179" s="242" t="s">
        <v>86</v>
      </c>
      <c r="AV179" s="14" t="s">
        <v>181</v>
      </c>
      <c r="AW179" s="14" t="s">
        <v>37</v>
      </c>
      <c r="AX179" s="14" t="s">
        <v>84</v>
      </c>
      <c r="AY179" s="242" t="s">
        <v>175</v>
      </c>
    </row>
    <row r="180" s="2" customFormat="1">
      <c r="A180" s="40"/>
      <c r="B180" s="41"/>
      <c r="C180" s="207" t="s">
        <v>387</v>
      </c>
      <c r="D180" s="207" t="s">
        <v>177</v>
      </c>
      <c r="E180" s="208" t="s">
        <v>843</v>
      </c>
      <c r="F180" s="209" t="s">
        <v>844</v>
      </c>
      <c r="G180" s="210" t="s">
        <v>123</v>
      </c>
      <c r="H180" s="211">
        <v>805.79999999999995</v>
      </c>
      <c r="I180" s="212"/>
      <c r="J180" s="213">
        <f>ROUND(I180*H180,2)</f>
        <v>0</v>
      </c>
      <c r="K180" s="209" t="s">
        <v>180</v>
      </c>
      <c r="L180" s="46"/>
      <c r="M180" s="214" t="s">
        <v>19</v>
      </c>
      <c r="N180" s="215" t="s">
        <v>47</v>
      </c>
      <c r="O180" s="86"/>
      <c r="P180" s="216">
        <f>O180*H180</f>
        <v>0</v>
      </c>
      <c r="Q180" s="216">
        <v>0.00042999999999999999</v>
      </c>
      <c r="R180" s="216">
        <f>Q180*H180</f>
        <v>0.34649399999999997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181</v>
      </c>
      <c r="AT180" s="218" t="s">
        <v>177</v>
      </c>
      <c r="AU180" s="218" t="s">
        <v>86</v>
      </c>
      <c r="AY180" s="19" t="s">
        <v>175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84</v>
      </c>
      <c r="BK180" s="219">
        <f>ROUND(I180*H180,2)</f>
        <v>0</v>
      </c>
      <c r="BL180" s="19" t="s">
        <v>181</v>
      </c>
      <c r="BM180" s="218" t="s">
        <v>845</v>
      </c>
    </row>
    <row r="181" s="2" customFormat="1">
      <c r="A181" s="40"/>
      <c r="B181" s="41"/>
      <c r="C181" s="42"/>
      <c r="D181" s="222" t="s">
        <v>217</v>
      </c>
      <c r="E181" s="42"/>
      <c r="F181" s="243" t="s">
        <v>846</v>
      </c>
      <c r="G181" s="42"/>
      <c r="H181" s="42"/>
      <c r="I181" s="244"/>
      <c r="J181" s="42"/>
      <c r="K181" s="42"/>
      <c r="L181" s="46"/>
      <c r="M181" s="245"/>
      <c r="N181" s="24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217</v>
      </c>
      <c r="AU181" s="19" t="s">
        <v>86</v>
      </c>
    </row>
    <row r="182" s="13" customFormat="1">
      <c r="A182" s="13"/>
      <c r="B182" s="220"/>
      <c r="C182" s="221"/>
      <c r="D182" s="222" t="s">
        <v>183</v>
      </c>
      <c r="E182" s="223" t="s">
        <v>19</v>
      </c>
      <c r="F182" s="224" t="s">
        <v>847</v>
      </c>
      <c r="G182" s="221"/>
      <c r="H182" s="225">
        <v>1342.6669999999999</v>
      </c>
      <c r="I182" s="226"/>
      <c r="J182" s="221"/>
      <c r="K182" s="221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183</v>
      </c>
      <c r="AU182" s="231" t="s">
        <v>86</v>
      </c>
      <c r="AV182" s="13" t="s">
        <v>86</v>
      </c>
      <c r="AW182" s="13" t="s">
        <v>37</v>
      </c>
      <c r="AX182" s="13" t="s">
        <v>76</v>
      </c>
      <c r="AY182" s="231" t="s">
        <v>175</v>
      </c>
    </row>
    <row r="183" s="13" customFormat="1">
      <c r="A183" s="13"/>
      <c r="B183" s="220"/>
      <c r="C183" s="221"/>
      <c r="D183" s="222" t="s">
        <v>183</v>
      </c>
      <c r="E183" s="223" t="s">
        <v>19</v>
      </c>
      <c r="F183" s="224" t="s">
        <v>914</v>
      </c>
      <c r="G183" s="221"/>
      <c r="H183" s="225">
        <v>805.79999999999995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183</v>
      </c>
      <c r="AU183" s="231" t="s">
        <v>86</v>
      </c>
      <c r="AV183" s="13" t="s">
        <v>86</v>
      </c>
      <c r="AW183" s="13" t="s">
        <v>37</v>
      </c>
      <c r="AX183" s="13" t="s">
        <v>84</v>
      </c>
      <c r="AY183" s="231" t="s">
        <v>175</v>
      </c>
    </row>
    <row r="184" s="2" customFormat="1" ht="16.5" customHeight="1">
      <c r="A184" s="40"/>
      <c r="B184" s="41"/>
      <c r="C184" s="257" t="s">
        <v>396</v>
      </c>
      <c r="D184" s="257" t="s">
        <v>298</v>
      </c>
      <c r="E184" s="258" t="s">
        <v>849</v>
      </c>
      <c r="F184" s="259" t="s">
        <v>850</v>
      </c>
      <c r="G184" s="260" t="s">
        <v>287</v>
      </c>
      <c r="H184" s="261">
        <v>1.1000000000000001</v>
      </c>
      <c r="I184" s="262"/>
      <c r="J184" s="263">
        <f>ROUND(I184*H184,2)</f>
        <v>0</v>
      </c>
      <c r="K184" s="259" t="s">
        <v>180</v>
      </c>
      <c r="L184" s="264"/>
      <c r="M184" s="265" t="s">
        <v>19</v>
      </c>
      <c r="N184" s="266" t="s">
        <v>47</v>
      </c>
      <c r="O184" s="86"/>
      <c r="P184" s="216">
        <f>O184*H184</f>
        <v>0</v>
      </c>
      <c r="Q184" s="216">
        <v>1</v>
      </c>
      <c r="R184" s="216">
        <f>Q184*H184</f>
        <v>1.1000000000000001</v>
      </c>
      <c r="S184" s="216">
        <v>0</v>
      </c>
      <c r="T184" s="21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8" t="s">
        <v>213</v>
      </c>
      <c r="AT184" s="218" t="s">
        <v>298</v>
      </c>
      <c r="AU184" s="218" t="s">
        <v>86</v>
      </c>
      <c r="AY184" s="19" t="s">
        <v>175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84</v>
      </c>
      <c r="BK184" s="219">
        <f>ROUND(I184*H184,2)</f>
        <v>0</v>
      </c>
      <c r="BL184" s="19" t="s">
        <v>181</v>
      </c>
      <c r="BM184" s="218" t="s">
        <v>851</v>
      </c>
    </row>
    <row r="185" s="13" customFormat="1">
      <c r="A185" s="13"/>
      <c r="B185" s="220"/>
      <c r="C185" s="221"/>
      <c r="D185" s="222" t="s">
        <v>183</v>
      </c>
      <c r="E185" s="223" t="s">
        <v>19</v>
      </c>
      <c r="F185" s="224" t="s">
        <v>915</v>
      </c>
      <c r="G185" s="221"/>
      <c r="H185" s="225">
        <v>1208.7000000000001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183</v>
      </c>
      <c r="AU185" s="231" t="s">
        <v>86</v>
      </c>
      <c r="AV185" s="13" t="s">
        <v>86</v>
      </c>
      <c r="AW185" s="13" t="s">
        <v>37</v>
      </c>
      <c r="AX185" s="13" t="s">
        <v>84</v>
      </c>
      <c r="AY185" s="231" t="s">
        <v>175</v>
      </c>
    </row>
    <row r="186" s="13" customFormat="1">
      <c r="A186" s="13"/>
      <c r="B186" s="220"/>
      <c r="C186" s="221"/>
      <c r="D186" s="222" t="s">
        <v>183</v>
      </c>
      <c r="E186" s="221"/>
      <c r="F186" s="224" t="s">
        <v>916</v>
      </c>
      <c r="G186" s="221"/>
      <c r="H186" s="225">
        <v>1.1000000000000001</v>
      </c>
      <c r="I186" s="226"/>
      <c r="J186" s="221"/>
      <c r="K186" s="221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183</v>
      </c>
      <c r="AU186" s="231" t="s">
        <v>86</v>
      </c>
      <c r="AV186" s="13" t="s">
        <v>86</v>
      </c>
      <c r="AW186" s="13" t="s">
        <v>4</v>
      </c>
      <c r="AX186" s="13" t="s">
        <v>84</v>
      </c>
      <c r="AY186" s="231" t="s">
        <v>175</v>
      </c>
    </row>
    <row r="187" s="2" customFormat="1">
      <c r="A187" s="40"/>
      <c r="B187" s="41"/>
      <c r="C187" s="207" t="s">
        <v>401</v>
      </c>
      <c r="D187" s="207" t="s">
        <v>177</v>
      </c>
      <c r="E187" s="208" t="s">
        <v>854</v>
      </c>
      <c r="F187" s="209" t="s">
        <v>855</v>
      </c>
      <c r="G187" s="210" t="s">
        <v>123</v>
      </c>
      <c r="H187" s="211">
        <v>60.390000000000001</v>
      </c>
      <c r="I187" s="212"/>
      <c r="J187" s="213">
        <f>ROUND(I187*H187,2)</f>
        <v>0</v>
      </c>
      <c r="K187" s="209" t="s">
        <v>180</v>
      </c>
      <c r="L187" s="46"/>
      <c r="M187" s="214" t="s">
        <v>19</v>
      </c>
      <c r="N187" s="215" t="s">
        <v>47</v>
      </c>
      <c r="O187" s="86"/>
      <c r="P187" s="216">
        <f>O187*H187</f>
        <v>0</v>
      </c>
      <c r="Q187" s="216">
        <v>0.0042100000000000002</v>
      </c>
      <c r="R187" s="216">
        <f>Q187*H187</f>
        <v>0.25424190000000002</v>
      </c>
      <c r="S187" s="216">
        <v>0</v>
      </c>
      <c r="T187" s="21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8" t="s">
        <v>181</v>
      </c>
      <c r="AT187" s="218" t="s">
        <v>177</v>
      </c>
      <c r="AU187" s="218" t="s">
        <v>86</v>
      </c>
      <c r="AY187" s="19" t="s">
        <v>175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84</v>
      </c>
      <c r="BK187" s="219">
        <f>ROUND(I187*H187,2)</f>
        <v>0</v>
      </c>
      <c r="BL187" s="19" t="s">
        <v>181</v>
      </c>
      <c r="BM187" s="218" t="s">
        <v>917</v>
      </c>
    </row>
    <row r="188" s="2" customFormat="1">
      <c r="A188" s="40"/>
      <c r="B188" s="41"/>
      <c r="C188" s="42"/>
      <c r="D188" s="222" t="s">
        <v>217</v>
      </c>
      <c r="E188" s="42"/>
      <c r="F188" s="243" t="s">
        <v>857</v>
      </c>
      <c r="G188" s="42"/>
      <c r="H188" s="42"/>
      <c r="I188" s="244"/>
      <c r="J188" s="42"/>
      <c r="K188" s="42"/>
      <c r="L188" s="46"/>
      <c r="M188" s="245"/>
      <c r="N188" s="246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217</v>
      </c>
      <c r="AU188" s="19" t="s">
        <v>86</v>
      </c>
    </row>
    <row r="189" s="13" customFormat="1">
      <c r="A189" s="13"/>
      <c r="B189" s="220"/>
      <c r="C189" s="221"/>
      <c r="D189" s="222" t="s">
        <v>183</v>
      </c>
      <c r="E189" s="223" t="s">
        <v>19</v>
      </c>
      <c r="F189" s="224" t="s">
        <v>858</v>
      </c>
      <c r="G189" s="221"/>
      <c r="H189" s="225">
        <v>60.390000000000001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183</v>
      </c>
      <c r="AU189" s="231" t="s">
        <v>86</v>
      </c>
      <c r="AV189" s="13" t="s">
        <v>86</v>
      </c>
      <c r="AW189" s="13" t="s">
        <v>37</v>
      </c>
      <c r="AX189" s="13" t="s">
        <v>84</v>
      </c>
      <c r="AY189" s="231" t="s">
        <v>175</v>
      </c>
    </row>
    <row r="190" s="2" customFormat="1" ht="21.75" customHeight="1">
      <c r="A190" s="40"/>
      <c r="B190" s="41"/>
      <c r="C190" s="207" t="s">
        <v>406</v>
      </c>
      <c r="D190" s="207" t="s">
        <v>177</v>
      </c>
      <c r="E190" s="208" t="s">
        <v>859</v>
      </c>
      <c r="F190" s="209" t="s">
        <v>860</v>
      </c>
      <c r="G190" s="210" t="s">
        <v>112</v>
      </c>
      <c r="H190" s="211">
        <v>588.29999999999995</v>
      </c>
      <c r="I190" s="212"/>
      <c r="J190" s="213">
        <f>ROUND(I190*H190,2)</f>
        <v>0</v>
      </c>
      <c r="K190" s="209" t="s">
        <v>19</v>
      </c>
      <c r="L190" s="46"/>
      <c r="M190" s="214" t="s">
        <v>19</v>
      </c>
      <c r="N190" s="215" t="s">
        <v>47</v>
      </c>
      <c r="O190" s="86"/>
      <c r="P190" s="216">
        <f>O190*H190</f>
        <v>0</v>
      </c>
      <c r="Q190" s="216">
        <v>0.00088000000000000003</v>
      </c>
      <c r="R190" s="216">
        <f>Q190*H190</f>
        <v>0.51770399999999994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181</v>
      </c>
      <c r="AT190" s="218" t="s">
        <v>177</v>
      </c>
      <c r="AU190" s="218" t="s">
        <v>86</v>
      </c>
      <c r="AY190" s="19" t="s">
        <v>175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84</v>
      </c>
      <c r="BK190" s="219">
        <f>ROUND(I190*H190,2)</f>
        <v>0</v>
      </c>
      <c r="BL190" s="19" t="s">
        <v>181</v>
      </c>
      <c r="BM190" s="218" t="s">
        <v>861</v>
      </c>
    </row>
    <row r="191" s="13" customFormat="1">
      <c r="A191" s="13"/>
      <c r="B191" s="220"/>
      <c r="C191" s="221"/>
      <c r="D191" s="222" t="s">
        <v>183</v>
      </c>
      <c r="E191" s="223" t="s">
        <v>19</v>
      </c>
      <c r="F191" s="224" t="s">
        <v>686</v>
      </c>
      <c r="G191" s="221"/>
      <c r="H191" s="225">
        <v>588.29999999999995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183</v>
      </c>
      <c r="AU191" s="231" t="s">
        <v>86</v>
      </c>
      <c r="AV191" s="13" t="s">
        <v>86</v>
      </c>
      <c r="AW191" s="13" t="s">
        <v>37</v>
      </c>
      <c r="AX191" s="13" t="s">
        <v>84</v>
      </c>
      <c r="AY191" s="231" t="s">
        <v>175</v>
      </c>
    </row>
    <row r="192" s="2" customFormat="1">
      <c r="A192" s="40"/>
      <c r="B192" s="41"/>
      <c r="C192" s="207" t="s">
        <v>411</v>
      </c>
      <c r="D192" s="207" t="s">
        <v>177</v>
      </c>
      <c r="E192" s="208" t="s">
        <v>862</v>
      </c>
      <c r="F192" s="209" t="s">
        <v>863</v>
      </c>
      <c r="G192" s="210" t="s">
        <v>320</v>
      </c>
      <c r="H192" s="211">
        <v>3530</v>
      </c>
      <c r="I192" s="212"/>
      <c r="J192" s="213">
        <f>ROUND(I192*H192,2)</f>
        <v>0</v>
      </c>
      <c r="K192" s="209" t="s">
        <v>180</v>
      </c>
      <c r="L192" s="46"/>
      <c r="M192" s="214" t="s">
        <v>19</v>
      </c>
      <c r="N192" s="215" t="s">
        <v>47</v>
      </c>
      <c r="O192" s="86"/>
      <c r="P192" s="216">
        <f>O192*H192</f>
        <v>0</v>
      </c>
      <c r="Q192" s="216">
        <v>0.00098999999999999999</v>
      </c>
      <c r="R192" s="216">
        <f>Q192*H192</f>
        <v>3.4946999999999999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181</v>
      </c>
      <c r="AT192" s="218" t="s">
        <v>177</v>
      </c>
      <c r="AU192" s="218" t="s">
        <v>86</v>
      </c>
      <c r="AY192" s="19" t="s">
        <v>175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84</v>
      </c>
      <c r="BK192" s="219">
        <f>ROUND(I192*H192,2)</f>
        <v>0</v>
      </c>
      <c r="BL192" s="19" t="s">
        <v>181</v>
      </c>
      <c r="BM192" s="218" t="s">
        <v>864</v>
      </c>
    </row>
    <row r="193" s="2" customFormat="1">
      <c r="A193" s="40"/>
      <c r="B193" s="41"/>
      <c r="C193" s="42"/>
      <c r="D193" s="222" t="s">
        <v>217</v>
      </c>
      <c r="E193" s="42"/>
      <c r="F193" s="243" t="s">
        <v>865</v>
      </c>
      <c r="G193" s="42"/>
      <c r="H193" s="42"/>
      <c r="I193" s="244"/>
      <c r="J193" s="42"/>
      <c r="K193" s="42"/>
      <c r="L193" s="46"/>
      <c r="M193" s="245"/>
      <c r="N193" s="24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217</v>
      </c>
      <c r="AU193" s="19" t="s">
        <v>86</v>
      </c>
    </row>
    <row r="194" s="13" customFormat="1">
      <c r="A194" s="13"/>
      <c r="B194" s="220"/>
      <c r="C194" s="221"/>
      <c r="D194" s="222" t="s">
        <v>183</v>
      </c>
      <c r="E194" s="223" t="s">
        <v>19</v>
      </c>
      <c r="F194" s="224" t="s">
        <v>866</v>
      </c>
      <c r="G194" s="221"/>
      <c r="H194" s="225">
        <v>3529.8000000000002</v>
      </c>
      <c r="I194" s="226"/>
      <c r="J194" s="221"/>
      <c r="K194" s="221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183</v>
      </c>
      <c r="AU194" s="231" t="s">
        <v>86</v>
      </c>
      <c r="AV194" s="13" t="s">
        <v>86</v>
      </c>
      <c r="AW194" s="13" t="s">
        <v>37</v>
      </c>
      <c r="AX194" s="13" t="s">
        <v>76</v>
      </c>
      <c r="AY194" s="231" t="s">
        <v>175</v>
      </c>
    </row>
    <row r="195" s="13" customFormat="1">
      <c r="A195" s="13"/>
      <c r="B195" s="220"/>
      <c r="C195" s="221"/>
      <c r="D195" s="222" t="s">
        <v>183</v>
      </c>
      <c r="E195" s="223" t="s">
        <v>19</v>
      </c>
      <c r="F195" s="224" t="s">
        <v>918</v>
      </c>
      <c r="G195" s="221"/>
      <c r="H195" s="225">
        <v>3530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183</v>
      </c>
      <c r="AU195" s="231" t="s">
        <v>86</v>
      </c>
      <c r="AV195" s="13" t="s">
        <v>86</v>
      </c>
      <c r="AW195" s="13" t="s">
        <v>37</v>
      </c>
      <c r="AX195" s="13" t="s">
        <v>84</v>
      </c>
      <c r="AY195" s="231" t="s">
        <v>175</v>
      </c>
    </row>
    <row r="196" s="12" customFormat="1" ht="22.8" customHeight="1">
      <c r="A196" s="12"/>
      <c r="B196" s="191"/>
      <c r="C196" s="192"/>
      <c r="D196" s="193" t="s">
        <v>75</v>
      </c>
      <c r="E196" s="205" t="s">
        <v>646</v>
      </c>
      <c r="F196" s="205" t="s">
        <v>647</v>
      </c>
      <c r="G196" s="192"/>
      <c r="H196" s="192"/>
      <c r="I196" s="195"/>
      <c r="J196" s="206">
        <f>BK196</f>
        <v>0</v>
      </c>
      <c r="K196" s="192"/>
      <c r="L196" s="197"/>
      <c r="M196" s="198"/>
      <c r="N196" s="199"/>
      <c r="O196" s="199"/>
      <c r="P196" s="200">
        <f>SUM(P197:P203)</f>
        <v>0</v>
      </c>
      <c r="Q196" s="199"/>
      <c r="R196" s="200">
        <f>SUM(R197:R203)</f>
        <v>0</v>
      </c>
      <c r="S196" s="199"/>
      <c r="T196" s="201">
        <f>SUM(T197:T203)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2" t="s">
        <v>84</v>
      </c>
      <c r="AT196" s="203" t="s">
        <v>75</v>
      </c>
      <c r="AU196" s="203" t="s">
        <v>84</v>
      </c>
      <c r="AY196" s="202" t="s">
        <v>175</v>
      </c>
      <c r="BK196" s="204">
        <f>SUM(BK197:BK203)</f>
        <v>0</v>
      </c>
    </row>
    <row r="197" s="2" customFormat="1">
      <c r="A197" s="40"/>
      <c r="B197" s="41"/>
      <c r="C197" s="207" t="s">
        <v>416</v>
      </c>
      <c r="D197" s="207" t="s">
        <v>177</v>
      </c>
      <c r="E197" s="208" t="s">
        <v>868</v>
      </c>
      <c r="F197" s="209" t="s">
        <v>663</v>
      </c>
      <c r="G197" s="210" t="s">
        <v>287</v>
      </c>
      <c r="H197" s="211">
        <v>19.414000000000001</v>
      </c>
      <c r="I197" s="212"/>
      <c r="J197" s="213">
        <f>ROUND(I197*H197,2)</f>
        <v>0</v>
      </c>
      <c r="K197" s="209" t="s">
        <v>180</v>
      </c>
      <c r="L197" s="46"/>
      <c r="M197" s="214" t="s">
        <v>19</v>
      </c>
      <c r="N197" s="215" t="s">
        <v>47</v>
      </c>
      <c r="O197" s="86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181</v>
      </c>
      <c r="AT197" s="218" t="s">
        <v>177</v>
      </c>
      <c r="AU197" s="218" t="s">
        <v>86</v>
      </c>
      <c r="AY197" s="19" t="s">
        <v>175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84</v>
      </c>
      <c r="BK197" s="219">
        <f>ROUND(I197*H197,2)</f>
        <v>0</v>
      </c>
      <c r="BL197" s="19" t="s">
        <v>181</v>
      </c>
      <c r="BM197" s="218" t="s">
        <v>869</v>
      </c>
    </row>
    <row r="198" s="2" customFormat="1">
      <c r="A198" s="40"/>
      <c r="B198" s="41"/>
      <c r="C198" s="207" t="s">
        <v>420</v>
      </c>
      <c r="D198" s="207" t="s">
        <v>177</v>
      </c>
      <c r="E198" s="208" t="s">
        <v>870</v>
      </c>
      <c r="F198" s="209" t="s">
        <v>667</v>
      </c>
      <c r="G198" s="210" t="s">
        <v>287</v>
      </c>
      <c r="H198" s="211">
        <v>101.87600000000001</v>
      </c>
      <c r="I198" s="212"/>
      <c r="J198" s="213">
        <f>ROUND(I198*H198,2)</f>
        <v>0</v>
      </c>
      <c r="K198" s="209" t="s">
        <v>180</v>
      </c>
      <c r="L198" s="46"/>
      <c r="M198" s="214" t="s">
        <v>19</v>
      </c>
      <c r="N198" s="215" t="s">
        <v>47</v>
      </c>
      <c r="O198" s="86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8" t="s">
        <v>181</v>
      </c>
      <c r="AT198" s="218" t="s">
        <v>177</v>
      </c>
      <c r="AU198" s="218" t="s">
        <v>86</v>
      </c>
      <c r="AY198" s="19" t="s">
        <v>175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84</v>
      </c>
      <c r="BK198" s="219">
        <f>ROUND(I198*H198,2)</f>
        <v>0</v>
      </c>
      <c r="BL198" s="19" t="s">
        <v>181</v>
      </c>
      <c r="BM198" s="218" t="s">
        <v>871</v>
      </c>
    </row>
    <row r="199" s="2" customFormat="1">
      <c r="A199" s="40"/>
      <c r="B199" s="41"/>
      <c r="C199" s="207" t="s">
        <v>424</v>
      </c>
      <c r="D199" s="207" t="s">
        <v>177</v>
      </c>
      <c r="E199" s="208" t="s">
        <v>872</v>
      </c>
      <c r="F199" s="209" t="s">
        <v>873</v>
      </c>
      <c r="G199" s="210" t="s">
        <v>287</v>
      </c>
      <c r="H199" s="211">
        <v>0.064000000000000001</v>
      </c>
      <c r="I199" s="212"/>
      <c r="J199" s="213">
        <f>ROUND(I199*H199,2)</f>
        <v>0</v>
      </c>
      <c r="K199" s="209" t="s">
        <v>180</v>
      </c>
      <c r="L199" s="46"/>
      <c r="M199" s="214" t="s">
        <v>19</v>
      </c>
      <c r="N199" s="215" t="s">
        <v>47</v>
      </c>
      <c r="O199" s="86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8" t="s">
        <v>181</v>
      </c>
      <c r="AT199" s="218" t="s">
        <v>177</v>
      </c>
      <c r="AU199" s="218" t="s">
        <v>86</v>
      </c>
      <c r="AY199" s="19" t="s">
        <v>175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84</v>
      </c>
      <c r="BK199" s="219">
        <f>ROUND(I199*H199,2)</f>
        <v>0</v>
      </c>
      <c r="BL199" s="19" t="s">
        <v>181</v>
      </c>
      <c r="BM199" s="218" t="s">
        <v>874</v>
      </c>
    </row>
    <row r="200" s="2" customFormat="1" ht="33" customHeight="1">
      <c r="A200" s="40"/>
      <c r="B200" s="41"/>
      <c r="C200" s="207" t="s">
        <v>428</v>
      </c>
      <c r="D200" s="207" t="s">
        <v>177</v>
      </c>
      <c r="E200" s="208" t="s">
        <v>875</v>
      </c>
      <c r="F200" s="209" t="s">
        <v>876</v>
      </c>
      <c r="G200" s="210" t="s">
        <v>287</v>
      </c>
      <c r="H200" s="211">
        <v>44.122999999999998</v>
      </c>
      <c r="I200" s="212"/>
      <c r="J200" s="213">
        <f>ROUND(I200*H200,2)</f>
        <v>0</v>
      </c>
      <c r="K200" s="209" t="s">
        <v>180</v>
      </c>
      <c r="L200" s="46"/>
      <c r="M200" s="214" t="s">
        <v>19</v>
      </c>
      <c r="N200" s="215" t="s">
        <v>47</v>
      </c>
      <c r="O200" s="86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8" t="s">
        <v>181</v>
      </c>
      <c r="AT200" s="218" t="s">
        <v>177</v>
      </c>
      <c r="AU200" s="218" t="s">
        <v>86</v>
      </c>
      <c r="AY200" s="19" t="s">
        <v>175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9" t="s">
        <v>84</v>
      </c>
      <c r="BK200" s="219">
        <f>ROUND(I200*H200,2)</f>
        <v>0</v>
      </c>
      <c r="BL200" s="19" t="s">
        <v>181</v>
      </c>
      <c r="BM200" s="218" t="s">
        <v>877</v>
      </c>
    </row>
    <row r="201" s="2" customFormat="1">
      <c r="A201" s="40"/>
      <c r="B201" s="41"/>
      <c r="C201" s="207" t="s">
        <v>432</v>
      </c>
      <c r="D201" s="207" t="s">
        <v>177</v>
      </c>
      <c r="E201" s="208" t="s">
        <v>649</v>
      </c>
      <c r="F201" s="209" t="s">
        <v>650</v>
      </c>
      <c r="G201" s="210" t="s">
        <v>287</v>
      </c>
      <c r="H201" s="211">
        <v>165.477</v>
      </c>
      <c r="I201" s="212"/>
      <c r="J201" s="213">
        <f>ROUND(I201*H201,2)</f>
        <v>0</v>
      </c>
      <c r="K201" s="209" t="s">
        <v>180</v>
      </c>
      <c r="L201" s="46"/>
      <c r="M201" s="214" t="s">
        <v>19</v>
      </c>
      <c r="N201" s="215" t="s">
        <v>47</v>
      </c>
      <c r="O201" s="86"/>
      <c r="P201" s="216">
        <f>O201*H201</f>
        <v>0</v>
      </c>
      <c r="Q201" s="216">
        <v>0</v>
      </c>
      <c r="R201" s="216">
        <f>Q201*H201</f>
        <v>0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181</v>
      </c>
      <c r="AT201" s="218" t="s">
        <v>177</v>
      </c>
      <c r="AU201" s="218" t="s">
        <v>86</v>
      </c>
      <c r="AY201" s="19" t="s">
        <v>175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84</v>
      </c>
      <c r="BK201" s="219">
        <f>ROUND(I201*H201,2)</f>
        <v>0</v>
      </c>
      <c r="BL201" s="19" t="s">
        <v>181</v>
      </c>
      <c r="BM201" s="218" t="s">
        <v>878</v>
      </c>
    </row>
    <row r="202" s="2" customFormat="1">
      <c r="A202" s="40"/>
      <c r="B202" s="41"/>
      <c r="C202" s="207" t="s">
        <v>438</v>
      </c>
      <c r="D202" s="207" t="s">
        <v>177</v>
      </c>
      <c r="E202" s="208" t="s">
        <v>653</v>
      </c>
      <c r="F202" s="209" t="s">
        <v>654</v>
      </c>
      <c r="G202" s="210" t="s">
        <v>287</v>
      </c>
      <c r="H202" s="211">
        <v>3144.0630000000001</v>
      </c>
      <c r="I202" s="212"/>
      <c r="J202" s="213">
        <f>ROUND(I202*H202,2)</f>
        <v>0</v>
      </c>
      <c r="K202" s="209" t="s">
        <v>180</v>
      </c>
      <c r="L202" s="46"/>
      <c r="M202" s="214" t="s">
        <v>19</v>
      </c>
      <c r="N202" s="215" t="s">
        <v>47</v>
      </c>
      <c r="O202" s="86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181</v>
      </c>
      <c r="AT202" s="218" t="s">
        <v>177</v>
      </c>
      <c r="AU202" s="218" t="s">
        <v>86</v>
      </c>
      <c r="AY202" s="19" t="s">
        <v>175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84</v>
      </c>
      <c r="BK202" s="219">
        <f>ROUND(I202*H202,2)</f>
        <v>0</v>
      </c>
      <c r="BL202" s="19" t="s">
        <v>181</v>
      </c>
      <c r="BM202" s="218" t="s">
        <v>879</v>
      </c>
    </row>
    <row r="203" s="13" customFormat="1">
      <c r="A203" s="13"/>
      <c r="B203" s="220"/>
      <c r="C203" s="221"/>
      <c r="D203" s="222" t="s">
        <v>183</v>
      </c>
      <c r="E203" s="221"/>
      <c r="F203" s="224" t="s">
        <v>919</v>
      </c>
      <c r="G203" s="221"/>
      <c r="H203" s="225">
        <v>3144.0630000000001</v>
      </c>
      <c r="I203" s="226"/>
      <c r="J203" s="221"/>
      <c r="K203" s="221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183</v>
      </c>
      <c r="AU203" s="231" t="s">
        <v>86</v>
      </c>
      <c r="AV203" s="13" t="s">
        <v>86</v>
      </c>
      <c r="AW203" s="13" t="s">
        <v>4</v>
      </c>
      <c r="AX203" s="13" t="s">
        <v>84</v>
      </c>
      <c r="AY203" s="231" t="s">
        <v>175</v>
      </c>
    </row>
    <row r="204" s="12" customFormat="1" ht="22.8" customHeight="1">
      <c r="A204" s="12"/>
      <c r="B204" s="191"/>
      <c r="C204" s="192"/>
      <c r="D204" s="193" t="s">
        <v>75</v>
      </c>
      <c r="E204" s="205" t="s">
        <v>676</v>
      </c>
      <c r="F204" s="205" t="s">
        <v>677</v>
      </c>
      <c r="G204" s="192"/>
      <c r="H204" s="192"/>
      <c r="I204" s="195"/>
      <c r="J204" s="206">
        <f>BK204</f>
        <v>0</v>
      </c>
      <c r="K204" s="192"/>
      <c r="L204" s="197"/>
      <c r="M204" s="198"/>
      <c r="N204" s="199"/>
      <c r="O204" s="199"/>
      <c r="P204" s="200">
        <f>SUM(P205:P206)</f>
        <v>0</v>
      </c>
      <c r="Q204" s="199"/>
      <c r="R204" s="200">
        <f>SUM(R205:R206)</f>
        <v>0</v>
      </c>
      <c r="S204" s="199"/>
      <c r="T204" s="201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2" t="s">
        <v>84</v>
      </c>
      <c r="AT204" s="203" t="s">
        <v>75</v>
      </c>
      <c r="AU204" s="203" t="s">
        <v>84</v>
      </c>
      <c r="AY204" s="202" t="s">
        <v>175</v>
      </c>
      <c r="BK204" s="204">
        <f>SUM(BK205:BK206)</f>
        <v>0</v>
      </c>
    </row>
    <row r="205" s="2" customFormat="1">
      <c r="A205" s="40"/>
      <c r="B205" s="41"/>
      <c r="C205" s="207" t="s">
        <v>443</v>
      </c>
      <c r="D205" s="207" t="s">
        <v>177</v>
      </c>
      <c r="E205" s="208" t="s">
        <v>881</v>
      </c>
      <c r="F205" s="209" t="s">
        <v>882</v>
      </c>
      <c r="G205" s="210" t="s">
        <v>287</v>
      </c>
      <c r="H205" s="211">
        <v>199.17699999999999</v>
      </c>
      <c r="I205" s="212"/>
      <c r="J205" s="213">
        <f>ROUND(I205*H205,2)</f>
        <v>0</v>
      </c>
      <c r="K205" s="209" t="s">
        <v>180</v>
      </c>
      <c r="L205" s="46"/>
      <c r="M205" s="214" t="s">
        <v>19</v>
      </c>
      <c r="N205" s="215" t="s">
        <v>47</v>
      </c>
      <c r="O205" s="86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8" t="s">
        <v>181</v>
      </c>
      <c r="AT205" s="218" t="s">
        <v>177</v>
      </c>
      <c r="AU205" s="218" t="s">
        <v>86</v>
      </c>
      <c r="AY205" s="19" t="s">
        <v>175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84</v>
      </c>
      <c r="BK205" s="219">
        <f>ROUND(I205*H205,2)</f>
        <v>0</v>
      </c>
      <c r="BL205" s="19" t="s">
        <v>181</v>
      </c>
      <c r="BM205" s="218" t="s">
        <v>883</v>
      </c>
    </row>
    <row r="206" s="2" customFormat="1" ht="33" customHeight="1">
      <c r="A206" s="40"/>
      <c r="B206" s="41"/>
      <c r="C206" s="207" t="s">
        <v>452</v>
      </c>
      <c r="D206" s="207" t="s">
        <v>177</v>
      </c>
      <c r="E206" s="208" t="s">
        <v>884</v>
      </c>
      <c r="F206" s="209" t="s">
        <v>885</v>
      </c>
      <c r="G206" s="210" t="s">
        <v>287</v>
      </c>
      <c r="H206" s="211">
        <v>199.17699999999999</v>
      </c>
      <c r="I206" s="212"/>
      <c r="J206" s="213">
        <f>ROUND(I206*H206,2)</f>
        <v>0</v>
      </c>
      <c r="K206" s="209" t="s">
        <v>180</v>
      </c>
      <c r="L206" s="46"/>
      <c r="M206" s="278" t="s">
        <v>19</v>
      </c>
      <c r="N206" s="279" t="s">
        <v>47</v>
      </c>
      <c r="O206" s="280"/>
      <c r="P206" s="281">
        <f>O206*H206</f>
        <v>0</v>
      </c>
      <c r="Q206" s="281">
        <v>0</v>
      </c>
      <c r="R206" s="281">
        <f>Q206*H206</f>
        <v>0</v>
      </c>
      <c r="S206" s="281">
        <v>0</v>
      </c>
      <c r="T206" s="282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8" t="s">
        <v>181</v>
      </c>
      <c r="AT206" s="218" t="s">
        <v>177</v>
      </c>
      <c r="AU206" s="218" t="s">
        <v>86</v>
      </c>
      <c r="AY206" s="19" t="s">
        <v>175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84</v>
      </c>
      <c r="BK206" s="219">
        <f>ROUND(I206*H206,2)</f>
        <v>0</v>
      </c>
      <c r="BL206" s="19" t="s">
        <v>181</v>
      </c>
      <c r="BM206" s="218" t="s">
        <v>886</v>
      </c>
    </row>
    <row r="207" s="2" customFormat="1" ht="6.96" customHeight="1">
      <c r="A207" s="40"/>
      <c r="B207" s="61"/>
      <c r="C207" s="62"/>
      <c r="D207" s="62"/>
      <c r="E207" s="62"/>
      <c r="F207" s="62"/>
      <c r="G207" s="62"/>
      <c r="H207" s="62"/>
      <c r="I207" s="62"/>
      <c r="J207" s="62"/>
      <c r="K207" s="62"/>
      <c r="L207" s="46"/>
      <c r="M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</row>
  </sheetData>
  <sheetProtection sheet="1" autoFilter="0" formatColumns="0" formatRows="0" objects="1" scenarios="1" spinCount="100000" saltValue="VN+pLMiNbA2anMxfsQW/V+B4+9oWbC6R+6pza7YvR5rfF1xzOPQFxZqRru2ZD9kq/Ho3sRKmfpDA5WFp/r8ivw==" hashValue="uJrVxoVNcQjBpum60OCAJbK5p3IFD4IVm89pHAlSa18ewlF8dkl/4y3meIa8s2K/6yEe+pDENLZQ4TvN87WxQA==" algorithmName="SHA-512" password="CC35"/>
  <autoFilter ref="C86:K20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  <c r="AZ2" s="130" t="s">
        <v>686</v>
      </c>
      <c r="BA2" s="130" t="s">
        <v>687</v>
      </c>
      <c r="BB2" s="130" t="s">
        <v>112</v>
      </c>
      <c r="BC2" s="130" t="s">
        <v>920</v>
      </c>
      <c r="BD2" s="130" t="s">
        <v>86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86</v>
      </c>
      <c r="AZ3" s="130" t="s">
        <v>921</v>
      </c>
      <c r="BA3" s="130" t="s">
        <v>922</v>
      </c>
      <c r="BB3" s="130" t="s">
        <v>123</v>
      </c>
      <c r="BC3" s="130" t="s">
        <v>923</v>
      </c>
      <c r="BD3" s="130" t="s">
        <v>86</v>
      </c>
    </row>
    <row r="4" s="1" customFormat="1" ht="24.96" customHeight="1">
      <c r="B4" s="22"/>
      <c r="D4" s="133" t="s">
        <v>117</v>
      </c>
      <c r="L4" s="22"/>
      <c r="M4" s="134" t="s">
        <v>10</v>
      </c>
      <c r="AT4" s="19" t="s">
        <v>4</v>
      </c>
      <c r="AZ4" s="130" t="s">
        <v>692</v>
      </c>
      <c r="BA4" s="130" t="s">
        <v>693</v>
      </c>
      <c r="BB4" s="130" t="s">
        <v>123</v>
      </c>
      <c r="BC4" s="130" t="s">
        <v>924</v>
      </c>
      <c r="BD4" s="130" t="s">
        <v>86</v>
      </c>
    </row>
    <row r="5" s="1" customFormat="1" ht="6.96" customHeight="1">
      <c r="B5" s="22"/>
      <c r="L5" s="22"/>
      <c r="AZ5" s="130" t="s">
        <v>694</v>
      </c>
      <c r="BA5" s="130" t="s">
        <v>695</v>
      </c>
      <c r="BB5" s="130" t="s">
        <v>123</v>
      </c>
      <c r="BC5" s="130" t="s">
        <v>925</v>
      </c>
      <c r="BD5" s="130" t="s">
        <v>86</v>
      </c>
    </row>
    <row r="6" s="1" customFormat="1" ht="12" customHeight="1">
      <c r="B6" s="22"/>
      <c r="D6" s="135" t="s">
        <v>16</v>
      </c>
      <c r="L6" s="22"/>
      <c r="AZ6" s="130" t="s">
        <v>696</v>
      </c>
      <c r="BA6" s="130" t="s">
        <v>697</v>
      </c>
      <c r="BB6" s="130" t="s">
        <v>320</v>
      </c>
      <c r="BC6" s="130" t="s">
        <v>500</v>
      </c>
      <c r="BD6" s="130" t="s">
        <v>86</v>
      </c>
    </row>
    <row r="7" s="1" customFormat="1" ht="16.5" customHeight="1">
      <c r="B7" s="22"/>
      <c r="E7" s="136" t="str">
        <f>'Rekapitulace stavby'!K6</f>
        <v>Opěrná stěna Průmyslová, Praha 15, č. akce 1076</v>
      </c>
      <c r="F7" s="135"/>
      <c r="G7" s="135"/>
      <c r="H7" s="135"/>
      <c r="L7" s="22"/>
      <c r="AZ7" s="130" t="s">
        <v>698</v>
      </c>
      <c r="BA7" s="130" t="s">
        <v>699</v>
      </c>
      <c r="BB7" s="130" t="s">
        <v>320</v>
      </c>
      <c r="BC7" s="130" t="s">
        <v>279</v>
      </c>
      <c r="BD7" s="130" t="s">
        <v>86</v>
      </c>
    </row>
    <row r="8" s="2" customFormat="1" ht="12" customHeight="1">
      <c r="A8" s="40"/>
      <c r="B8" s="46"/>
      <c r="C8" s="40"/>
      <c r="D8" s="135" t="s">
        <v>131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926</v>
      </c>
      <c r="BA8" s="130" t="s">
        <v>927</v>
      </c>
      <c r="BB8" s="130" t="s">
        <v>123</v>
      </c>
      <c r="BC8" s="130" t="s">
        <v>928</v>
      </c>
      <c r="BD8" s="130" t="s">
        <v>86</v>
      </c>
    </row>
    <row r="9" s="2" customFormat="1" ht="16.5" customHeight="1">
      <c r="A9" s="40"/>
      <c r="B9" s="46"/>
      <c r="C9" s="40"/>
      <c r="D9" s="40"/>
      <c r="E9" s="138" t="s">
        <v>929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30" t="s">
        <v>930</v>
      </c>
      <c r="BA9" s="130" t="s">
        <v>931</v>
      </c>
      <c r="BB9" s="130" t="s">
        <v>123</v>
      </c>
      <c r="BC9" s="130" t="s">
        <v>273</v>
      </c>
      <c r="BD9" s="130" t="s">
        <v>86</v>
      </c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30" t="s">
        <v>932</v>
      </c>
      <c r="BA10" s="130" t="s">
        <v>933</v>
      </c>
      <c r="BB10" s="130" t="s">
        <v>112</v>
      </c>
      <c r="BC10" s="130" t="s">
        <v>934</v>
      </c>
      <c r="BD10" s="130" t="s">
        <v>86</v>
      </c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30" t="s">
        <v>935</v>
      </c>
      <c r="BA11" s="130" t="s">
        <v>936</v>
      </c>
      <c r="BB11" s="130" t="s">
        <v>112</v>
      </c>
      <c r="BC11" s="130" t="s">
        <v>937</v>
      </c>
      <c r="BD11" s="130" t="s">
        <v>86</v>
      </c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25. 1. 2021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30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">
        <v>34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35</v>
      </c>
      <c r="F21" s="40"/>
      <c r="G21" s="40"/>
      <c r="H21" s="40"/>
      <c r="I21" s="135" t="s">
        <v>29</v>
      </c>
      <c r="J21" s="139" t="s">
        <v>36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38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40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42</v>
      </c>
      <c r="E30" s="40"/>
      <c r="F30" s="40"/>
      <c r="G30" s="40"/>
      <c r="H30" s="40"/>
      <c r="I30" s="40"/>
      <c r="J30" s="147">
        <f>ROUND(J90,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44</v>
      </c>
      <c r="G32" s="40"/>
      <c r="H32" s="40"/>
      <c r="I32" s="148" t="s">
        <v>43</v>
      </c>
      <c r="J32" s="148" t="s">
        <v>45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46</v>
      </c>
      <c r="E33" s="135" t="s">
        <v>47</v>
      </c>
      <c r="F33" s="150">
        <f>ROUND((SUM(BE90:BE276)),  2)</f>
        <v>0</v>
      </c>
      <c r="G33" s="40"/>
      <c r="H33" s="40"/>
      <c r="I33" s="151">
        <v>0.20999999999999999</v>
      </c>
      <c r="J33" s="150">
        <f>ROUND(((SUM(BE90:BE276))*I33),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48</v>
      </c>
      <c r="F34" s="150">
        <f>ROUND((SUM(BF90:BF276)),  2)</f>
        <v>0</v>
      </c>
      <c r="G34" s="40"/>
      <c r="H34" s="40"/>
      <c r="I34" s="151">
        <v>0.14999999999999999</v>
      </c>
      <c r="J34" s="150">
        <f>ROUND(((SUM(BF90:BF276))*I34),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49</v>
      </c>
      <c r="F35" s="150">
        <f>ROUND((SUM(BG90:BG276)),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50</v>
      </c>
      <c r="F36" s="150">
        <f>ROUND((SUM(BH90:BH276)),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51</v>
      </c>
      <c r="F37" s="150">
        <f>ROUND((SUM(BI90:BI276)),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52</v>
      </c>
      <c r="E39" s="154"/>
      <c r="F39" s="154"/>
      <c r="G39" s="155" t="s">
        <v>53</v>
      </c>
      <c r="H39" s="156" t="s">
        <v>54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148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Opěrná stěna Průmyslová, Praha 15, č. akce 1076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131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SO203 - Opěrná stěna střed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</v>
      </c>
      <c r="G52" s="42"/>
      <c r="H52" s="42"/>
      <c r="I52" s="34" t="s">
        <v>23</v>
      </c>
      <c r="J52" s="74" t="str">
        <f>IF(J12="","",J12)</f>
        <v>25. 1. 2021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Technická správa komunikací hl. m. Prahy, a.s.</v>
      </c>
      <c r="G54" s="42"/>
      <c r="H54" s="42"/>
      <c r="I54" s="34" t="s">
        <v>33</v>
      </c>
      <c r="J54" s="38" t="str">
        <f>E21</f>
        <v>d plus projektová a inženýrská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149</v>
      </c>
      <c r="D57" s="165"/>
      <c r="E57" s="165"/>
      <c r="F57" s="165"/>
      <c r="G57" s="165"/>
      <c r="H57" s="165"/>
      <c r="I57" s="165"/>
      <c r="J57" s="166" t="s">
        <v>150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74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151</v>
      </c>
    </row>
    <row r="60" s="9" customFormat="1" ht="24.96" customHeight="1">
      <c r="A60" s="9"/>
      <c r="B60" s="168"/>
      <c r="C60" s="169"/>
      <c r="D60" s="170" t="s">
        <v>152</v>
      </c>
      <c r="E60" s="171"/>
      <c r="F60" s="171"/>
      <c r="G60" s="171"/>
      <c r="H60" s="171"/>
      <c r="I60" s="171"/>
      <c r="J60" s="172">
        <f>J91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153</v>
      </c>
      <c r="E61" s="177"/>
      <c r="F61" s="177"/>
      <c r="G61" s="177"/>
      <c r="H61" s="177"/>
      <c r="I61" s="177"/>
      <c r="J61" s="178">
        <f>J92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701</v>
      </c>
      <c r="E62" s="177"/>
      <c r="F62" s="177"/>
      <c r="G62" s="177"/>
      <c r="H62" s="177"/>
      <c r="I62" s="177"/>
      <c r="J62" s="178">
        <f>J104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702</v>
      </c>
      <c r="E63" s="177"/>
      <c r="F63" s="177"/>
      <c r="G63" s="177"/>
      <c r="H63" s="177"/>
      <c r="I63" s="177"/>
      <c r="J63" s="178">
        <f>J116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703</v>
      </c>
      <c r="E64" s="177"/>
      <c r="F64" s="177"/>
      <c r="G64" s="177"/>
      <c r="H64" s="177"/>
      <c r="I64" s="177"/>
      <c r="J64" s="178">
        <f>J122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157</v>
      </c>
      <c r="E65" s="177"/>
      <c r="F65" s="177"/>
      <c r="G65" s="177"/>
      <c r="H65" s="177"/>
      <c r="I65" s="177"/>
      <c r="J65" s="178">
        <f>J127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158</v>
      </c>
      <c r="E66" s="177"/>
      <c r="F66" s="177"/>
      <c r="G66" s="177"/>
      <c r="H66" s="177"/>
      <c r="I66" s="177"/>
      <c r="J66" s="178">
        <f>J236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159</v>
      </c>
      <c r="E67" s="177"/>
      <c r="F67" s="177"/>
      <c r="G67" s="177"/>
      <c r="H67" s="177"/>
      <c r="I67" s="177"/>
      <c r="J67" s="178">
        <f>J245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8"/>
      <c r="C68" s="169"/>
      <c r="D68" s="170" t="s">
        <v>938</v>
      </c>
      <c r="E68" s="171"/>
      <c r="F68" s="171"/>
      <c r="G68" s="171"/>
      <c r="H68" s="171"/>
      <c r="I68" s="171"/>
      <c r="J68" s="172">
        <f>J248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4"/>
      <c r="C69" s="175"/>
      <c r="D69" s="176" t="s">
        <v>939</v>
      </c>
      <c r="E69" s="177"/>
      <c r="F69" s="177"/>
      <c r="G69" s="177"/>
      <c r="H69" s="177"/>
      <c r="I69" s="177"/>
      <c r="J69" s="178">
        <f>J249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4"/>
      <c r="C70" s="175"/>
      <c r="D70" s="176" t="s">
        <v>940</v>
      </c>
      <c r="E70" s="177"/>
      <c r="F70" s="177"/>
      <c r="G70" s="177"/>
      <c r="H70" s="177"/>
      <c r="I70" s="177"/>
      <c r="J70" s="178">
        <f>J255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2" customFormat="1" ht="21.84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="2" customFormat="1" ht="6.96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24.96" customHeight="1">
      <c r="A77" s="40"/>
      <c r="B77" s="41"/>
      <c r="C77" s="25" t="s">
        <v>160</v>
      </c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6.5" customHeight="1">
      <c r="A80" s="40"/>
      <c r="B80" s="41"/>
      <c r="C80" s="42"/>
      <c r="D80" s="42"/>
      <c r="E80" s="163" t="str">
        <f>E7</f>
        <v>Opěrná stěna Průmyslová, Praha 15, č. akce 1076</v>
      </c>
      <c r="F80" s="34"/>
      <c r="G80" s="34"/>
      <c r="H80" s="34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131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71" t="str">
        <f>E9</f>
        <v>SO203 - Opěrná stěna střed</v>
      </c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21</v>
      </c>
      <c r="D84" s="42"/>
      <c r="E84" s="42"/>
      <c r="F84" s="29" t="str">
        <f>F12</f>
        <v>Praha</v>
      </c>
      <c r="G84" s="42"/>
      <c r="H84" s="42"/>
      <c r="I84" s="34" t="s">
        <v>23</v>
      </c>
      <c r="J84" s="74" t="str">
        <f>IF(J12="","",J12)</f>
        <v>25. 1. 2021</v>
      </c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6.96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25.65" customHeight="1">
      <c r="A86" s="40"/>
      <c r="B86" s="41"/>
      <c r="C86" s="34" t="s">
        <v>25</v>
      </c>
      <c r="D86" s="42"/>
      <c r="E86" s="42"/>
      <c r="F86" s="29" t="str">
        <f>E15</f>
        <v>Technická správa komunikací hl. m. Prahy, a.s.</v>
      </c>
      <c r="G86" s="42"/>
      <c r="H86" s="42"/>
      <c r="I86" s="34" t="s">
        <v>33</v>
      </c>
      <c r="J86" s="38" t="str">
        <f>E21</f>
        <v>d plus projektová a inženýrská a.s.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5.15" customHeight="1">
      <c r="A87" s="40"/>
      <c r="B87" s="41"/>
      <c r="C87" s="34" t="s">
        <v>31</v>
      </c>
      <c r="D87" s="42"/>
      <c r="E87" s="42"/>
      <c r="F87" s="29" t="str">
        <f>IF(E18="","",E18)</f>
        <v>Vyplň údaj</v>
      </c>
      <c r="G87" s="42"/>
      <c r="H87" s="42"/>
      <c r="I87" s="34" t="s">
        <v>38</v>
      </c>
      <c r="J87" s="38" t="str">
        <f>E24</f>
        <v xml:space="preserve"> </v>
      </c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0.32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11" customFormat="1" ht="29.28" customHeight="1">
      <c r="A89" s="180"/>
      <c r="B89" s="181"/>
      <c r="C89" s="182" t="s">
        <v>161</v>
      </c>
      <c r="D89" s="183" t="s">
        <v>61</v>
      </c>
      <c r="E89" s="183" t="s">
        <v>57</v>
      </c>
      <c r="F89" s="183" t="s">
        <v>58</v>
      </c>
      <c r="G89" s="183" t="s">
        <v>162</v>
      </c>
      <c r="H89" s="183" t="s">
        <v>163</v>
      </c>
      <c r="I89" s="183" t="s">
        <v>164</v>
      </c>
      <c r="J89" s="183" t="s">
        <v>150</v>
      </c>
      <c r="K89" s="184" t="s">
        <v>165</v>
      </c>
      <c r="L89" s="185"/>
      <c r="M89" s="94" t="s">
        <v>19</v>
      </c>
      <c r="N89" s="95" t="s">
        <v>46</v>
      </c>
      <c r="O89" s="95" t="s">
        <v>166</v>
      </c>
      <c r="P89" s="95" t="s">
        <v>167</v>
      </c>
      <c r="Q89" s="95" t="s">
        <v>168</v>
      </c>
      <c r="R89" s="95" t="s">
        <v>169</v>
      </c>
      <c r="S89" s="95" t="s">
        <v>170</v>
      </c>
      <c r="T89" s="96" t="s">
        <v>171</v>
      </c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</row>
    <row r="90" s="2" customFormat="1" ht="22.8" customHeight="1">
      <c r="A90" s="40"/>
      <c r="B90" s="41"/>
      <c r="C90" s="101" t="s">
        <v>172</v>
      </c>
      <c r="D90" s="42"/>
      <c r="E90" s="42"/>
      <c r="F90" s="42"/>
      <c r="G90" s="42"/>
      <c r="H90" s="42"/>
      <c r="I90" s="42"/>
      <c r="J90" s="186">
        <f>BK90</f>
        <v>0</v>
      </c>
      <c r="K90" s="42"/>
      <c r="L90" s="46"/>
      <c r="M90" s="97"/>
      <c r="N90" s="187"/>
      <c r="O90" s="98"/>
      <c r="P90" s="188">
        <f>P91+P248</f>
        <v>0</v>
      </c>
      <c r="Q90" s="98"/>
      <c r="R90" s="188">
        <f>R91+R248</f>
        <v>353.03431920000003</v>
      </c>
      <c r="S90" s="98"/>
      <c r="T90" s="189">
        <f>T91+T248</f>
        <v>290.59003999999993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75</v>
      </c>
      <c r="AU90" s="19" t="s">
        <v>151</v>
      </c>
      <c r="BK90" s="190">
        <f>BK91+BK248</f>
        <v>0</v>
      </c>
    </row>
    <row r="91" s="12" customFormat="1" ht="25.92" customHeight="1">
      <c r="A91" s="12"/>
      <c r="B91" s="191"/>
      <c r="C91" s="192"/>
      <c r="D91" s="193" t="s">
        <v>75</v>
      </c>
      <c r="E91" s="194" t="s">
        <v>173</v>
      </c>
      <c r="F91" s="194" t="s">
        <v>174</v>
      </c>
      <c r="G91" s="192"/>
      <c r="H91" s="192"/>
      <c r="I91" s="195"/>
      <c r="J91" s="196">
        <f>BK91</f>
        <v>0</v>
      </c>
      <c r="K91" s="192"/>
      <c r="L91" s="197"/>
      <c r="M91" s="198"/>
      <c r="N91" s="199"/>
      <c r="O91" s="199"/>
      <c r="P91" s="200">
        <f>P92+P104+P116+P122+P127+P236+P245</f>
        <v>0</v>
      </c>
      <c r="Q91" s="199"/>
      <c r="R91" s="200">
        <f>R92+R104+R116+R122+R127+R236+R245</f>
        <v>345.2576957</v>
      </c>
      <c r="S91" s="199"/>
      <c r="T91" s="201">
        <f>T92+T104+T116+T122+T127+T236+T245</f>
        <v>283.96153999999996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84</v>
      </c>
      <c r="AT91" s="203" t="s">
        <v>75</v>
      </c>
      <c r="AU91" s="203" t="s">
        <v>76</v>
      </c>
      <c r="AY91" s="202" t="s">
        <v>175</v>
      </c>
      <c r="BK91" s="204">
        <f>BK92+BK104+BK116+BK122+BK127+BK236+BK245</f>
        <v>0</v>
      </c>
    </row>
    <row r="92" s="12" customFormat="1" ht="22.8" customHeight="1">
      <c r="A92" s="12"/>
      <c r="B92" s="191"/>
      <c r="C92" s="192"/>
      <c r="D92" s="193" t="s">
        <v>75</v>
      </c>
      <c r="E92" s="205" t="s">
        <v>84</v>
      </c>
      <c r="F92" s="205" t="s">
        <v>176</v>
      </c>
      <c r="G92" s="192"/>
      <c r="H92" s="192"/>
      <c r="I92" s="195"/>
      <c r="J92" s="206">
        <f>BK92</f>
        <v>0</v>
      </c>
      <c r="K92" s="192"/>
      <c r="L92" s="197"/>
      <c r="M92" s="198"/>
      <c r="N92" s="199"/>
      <c r="O92" s="199"/>
      <c r="P92" s="200">
        <f>SUM(P93:P103)</f>
        <v>0</v>
      </c>
      <c r="Q92" s="199"/>
      <c r="R92" s="200">
        <f>SUM(R93:R103)</f>
        <v>0</v>
      </c>
      <c r="S92" s="199"/>
      <c r="T92" s="201">
        <f>SUM(T93:T103)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84</v>
      </c>
      <c r="AT92" s="203" t="s">
        <v>75</v>
      </c>
      <c r="AU92" s="203" t="s">
        <v>84</v>
      </c>
      <c r="AY92" s="202" t="s">
        <v>175</v>
      </c>
      <c r="BK92" s="204">
        <f>SUM(BK93:BK103)</f>
        <v>0</v>
      </c>
    </row>
    <row r="93" s="2" customFormat="1">
      <c r="A93" s="40"/>
      <c r="B93" s="41"/>
      <c r="C93" s="207" t="s">
        <v>84</v>
      </c>
      <c r="D93" s="207" t="s">
        <v>177</v>
      </c>
      <c r="E93" s="208" t="s">
        <v>704</v>
      </c>
      <c r="F93" s="209" t="s">
        <v>705</v>
      </c>
      <c r="G93" s="210" t="s">
        <v>270</v>
      </c>
      <c r="H93" s="211">
        <v>14.928000000000001</v>
      </c>
      <c r="I93" s="212"/>
      <c r="J93" s="213">
        <f>ROUND(I93*H93,2)</f>
        <v>0</v>
      </c>
      <c r="K93" s="209" t="s">
        <v>180</v>
      </c>
      <c r="L93" s="46"/>
      <c r="M93" s="214" t="s">
        <v>19</v>
      </c>
      <c r="N93" s="215" t="s">
        <v>47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181</v>
      </c>
      <c r="AT93" s="218" t="s">
        <v>177</v>
      </c>
      <c r="AU93" s="218" t="s">
        <v>86</v>
      </c>
      <c r="AY93" s="19" t="s">
        <v>175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84</v>
      </c>
      <c r="BK93" s="219">
        <f>ROUND(I93*H93,2)</f>
        <v>0</v>
      </c>
      <c r="BL93" s="19" t="s">
        <v>181</v>
      </c>
      <c r="BM93" s="218" t="s">
        <v>706</v>
      </c>
    </row>
    <row r="94" s="13" customFormat="1">
      <c r="A94" s="13"/>
      <c r="B94" s="220"/>
      <c r="C94" s="221"/>
      <c r="D94" s="222" t="s">
        <v>183</v>
      </c>
      <c r="E94" s="223" t="s">
        <v>692</v>
      </c>
      <c r="F94" s="224" t="s">
        <v>941</v>
      </c>
      <c r="G94" s="221"/>
      <c r="H94" s="225">
        <v>248.80000000000001</v>
      </c>
      <c r="I94" s="226"/>
      <c r="J94" s="221"/>
      <c r="K94" s="221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183</v>
      </c>
      <c r="AU94" s="231" t="s">
        <v>86</v>
      </c>
      <c r="AV94" s="13" t="s">
        <v>86</v>
      </c>
      <c r="AW94" s="13" t="s">
        <v>37</v>
      </c>
      <c r="AX94" s="13" t="s">
        <v>76</v>
      </c>
      <c r="AY94" s="231" t="s">
        <v>175</v>
      </c>
    </row>
    <row r="95" s="13" customFormat="1">
      <c r="A95" s="13"/>
      <c r="B95" s="220"/>
      <c r="C95" s="221"/>
      <c r="D95" s="222" t="s">
        <v>183</v>
      </c>
      <c r="E95" s="223" t="s">
        <v>19</v>
      </c>
      <c r="F95" s="224" t="s">
        <v>708</v>
      </c>
      <c r="G95" s="221"/>
      <c r="H95" s="225">
        <v>14.928000000000001</v>
      </c>
      <c r="I95" s="226"/>
      <c r="J95" s="221"/>
      <c r="K95" s="221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183</v>
      </c>
      <c r="AU95" s="231" t="s">
        <v>86</v>
      </c>
      <c r="AV95" s="13" t="s">
        <v>86</v>
      </c>
      <c r="AW95" s="13" t="s">
        <v>37</v>
      </c>
      <c r="AX95" s="13" t="s">
        <v>84</v>
      </c>
      <c r="AY95" s="231" t="s">
        <v>175</v>
      </c>
    </row>
    <row r="96" s="2" customFormat="1">
      <c r="A96" s="40"/>
      <c r="B96" s="41"/>
      <c r="C96" s="207" t="s">
        <v>86</v>
      </c>
      <c r="D96" s="207" t="s">
        <v>177</v>
      </c>
      <c r="E96" s="208" t="s">
        <v>274</v>
      </c>
      <c r="F96" s="209" t="s">
        <v>275</v>
      </c>
      <c r="G96" s="210" t="s">
        <v>270</v>
      </c>
      <c r="H96" s="211">
        <v>14.928000000000001</v>
      </c>
      <c r="I96" s="212"/>
      <c r="J96" s="213">
        <f>ROUND(I96*H96,2)</f>
        <v>0</v>
      </c>
      <c r="K96" s="209" t="s">
        <v>180</v>
      </c>
      <c r="L96" s="46"/>
      <c r="M96" s="214" t="s">
        <v>19</v>
      </c>
      <c r="N96" s="215" t="s">
        <v>47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181</v>
      </c>
      <c r="AT96" s="218" t="s">
        <v>177</v>
      </c>
      <c r="AU96" s="218" t="s">
        <v>86</v>
      </c>
      <c r="AY96" s="19" t="s">
        <v>175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84</v>
      </c>
      <c r="BK96" s="219">
        <f>ROUND(I96*H96,2)</f>
        <v>0</v>
      </c>
      <c r="BL96" s="19" t="s">
        <v>181</v>
      </c>
      <c r="BM96" s="218" t="s">
        <v>709</v>
      </c>
    </row>
    <row r="97" s="13" customFormat="1">
      <c r="A97" s="13"/>
      <c r="B97" s="220"/>
      <c r="C97" s="221"/>
      <c r="D97" s="222" t="s">
        <v>183</v>
      </c>
      <c r="E97" s="223" t="s">
        <v>19</v>
      </c>
      <c r="F97" s="224" t="s">
        <v>710</v>
      </c>
      <c r="G97" s="221"/>
      <c r="H97" s="225">
        <v>14.928000000000001</v>
      </c>
      <c r="I97" s="226"/>
      <c r="J97" s="221"/>
      <c r="K97" s="221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183</v>
      </c>
      <c r="AU97" s="231" t="s">
        <v>86</v>
      </c>
      <c r="AV97" s="13" t="s">
        <v>86</v>
      </c>
      <c r="AW97" s="13" t="s">
        <v>37</v>
      </c>
      <c r="AX97" s="13" t="s">
        <v>84</v>
      </c>
      <c r="AY97" s="231" t="s">
        <v>175</v>
      </c>
    </row>
    <row r="98" s="2" customFormat="1">
      <c r="A98" s="40"/>
      <c r="B98" s="41"/>
      <c r="C98" s="207" t="s">
        <v>189</v>
      </c>
      <c r="D98" s="207" t="s">
        <v>177</v>
      </c>
      <c r="E98" s="208" t="s">
        <v>280</v>
      </c>
      <c r="F98" s="209" t="s">
        <v>281</v>
      </c>
      <c r="G98" s="210" t="s">
        <v>270</v>
      </c>
      <c r="H98" s="211">
        <v>149.28</v>
      </c>
      <c r="I98" s="212"/>
      <c r="J98" s="213">
        <f>ROUND(I98*H98,2)</f>
        <v>0</v>
      </c>
      <c r="K98" s="209" t="s">
        <v>180</v>
      </c>
      <c r="L98" s="46"/>
      <c r="M98" s="214" t="s">
        <v>19</v>
      </c>
      <c r="N98" s="215" t="s">
        <v>47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181</v>
      </c>
      <c r="AT98" s="218" t="s">
        <v>177</v>
      </c>
      <c r="AU98" s="218" t="s">
        <v>86</v>
      </c>
      <c r="AY98" s="19" t="s">
        <v>175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84</v>
      </c>
      <c r="BK98" s="219">
        <f>ROUND(I98*H98,2)</f>
        <v>0</v>
      </c>
      <c r="BL98" s="19" t="s">
        <v>181</v>
      </c>
      <c r="BM98" s="218" t="s">
        <v>942</v>
      </c>
    </row>
    <row r="99" s="13" customFormat="1">
      <c r="A99" s="13"/>
      <c r="B99" s="220"/>
      <c r="C99" s="221"/>
      <c r="D99" s="222" t="s">
        <v>183</v>
      </c>
      <c r="E99" s="221"/>
      <c r="F99" s="224" t="s">
        <v>943</v>
      </c>
      <c r="G99" s="221"/>
      <c r="H99" s="225">
        <v>149.28</v>
      </c>
      <c r="I99" s="226"/>
      <c r="J99" s="221"/>
      <c r="K99" s="221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183</v>
      </c>
      <c r="AU99" s="231" t="s">
        <v>86</v>
      </c>
      <c r="AV99" s="13" t="s">
        <v>86</v>
      </c>
      <c r="AW99" s="13" t="s">
        <v>4</v>
      </c>
      <c r="AX99" s="13" t="s">
        <v>84</v>
      </c>
      <c r="AY99" s="231" t="s">
        <v>175</v>
      </c>
    </row>
    <row r="100" s="2" customFormat="1">
      <c r="A100" s="40"/>
      <c r="B100" s="41"/>
      <c r="C100" s="207" t="s">
        <v>181</v>
      </c>
      <c r="D100" s="207" t="s">
        <v>177</v>
      </c>
      <c r="E100" s="208" t="s">
        <v>285</v>
      </c>
      <c r="F100" s="209" t="s">
        <v>286</v>
      </c>
      <c r="G100" s="210" t="s">
        <v>287</v>
      </c>
      <c r="H100" s="211">
        <v>26.870000000000001</v>
      </c>
      <c r="I100" s="212"/>
      <c r="J100" s="213">
        <f>ROUND(I100*H100,2)</f>
        <v>0</v>
      </c>
      <c r="K100" s="209" t="s">
        <v>180</v>
      </c>
      <c r="L100" s="46"/>
      <c r="M100" s="214" t="s">
        <v>19</v>
      </c>
      <c r="N100" s="215" t="s">
        <v>47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181</v>
      </c>
      <c r="AT100" s="218" t="s">
        <v>177</v>
      </c>
      <c r="AU100" s="218" t="s">
        <v>86</v>
      </c>
      <c r="AY100" s="19" t="s">
        <v>175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84</v>
      </c>
      <c r="BK100" s="219">
        <f>ROUND(I100*H100,2)</f>
        <v>0</v>
      </c>
      <c r="BL100" s="19" t="s">
        <v>181</v>
      </c>
      <c r="BM100" s="218" t="s">
        <v>944</v>
      </c>
    </row>
    <row r="101" s="13" customFormat="1">
      <c r="A101" s="13"/>
      <c r="B101" s="220"/>
      <c r="C101" s="221"/>
      <c r="D101" s="222" t="s">
        <v>183</v>
      </c>
      <c r="E101" s="221"/>
      <c r="F101" s="224" t="s">
        <v>945</v>
      </c>
      <c r="G101" s="221"/>
      <c r="H101" s="225">
        <v>26.870000000000001</v>
      </c>
      <c r="I101" s="226"/>
      <c r="J101" s="221"/>
      <c r="K101" s="221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183</v>
      </c>
      <c r="AU101" s="231" t="s">
        <v>86</v>
      </c>
      <c r="AV101" s="13" t="s">
        <v>86</v>
      </c>
      <c r="AW101" s="13" t="s">
        <v>4</v>
      </c>
      <c r="AX101" s="13" t="s">
        <v>84</v>
      </c>
      <c r="AY101" s="231" t="s">
        <v>175</v>
      </c>
    </row>
    <row r="102" s="2" customFormat="1">
      <c r="A102" s="40"/>
      <c r="B102" s="41"/>
      <c r="C102" s="207" t="s">
        <v>197</v>
      </c>
      <c r="D102" s="207" t="s">
        <v>177</v>
      </c>
      <c r="E102" s="208" t="s">
        <v>291</v>
      </c>
      <c r="F102" s="209" t="s">
        <v>292</v>
      </c>
      <c r="G102" s="210" t="s">
        <v>270</v>
      </c>
      <c r="H102" s="211">
        <v>14.928000000000001</v>
      </c>
      <c r="I102" s="212"/>
      <c r="J102" s="213">
        <f>ROUND(I102*H102,2)</f>
        <v>0</v>
      </c>
      <c r="K102" s="209" t="s">
        <v>180</v>
      </c>
      <c r="L102" s="46"/>
      <c r="M102" s="214" t="s">
        <v>19</v>
      </c>
      <c r="N102" s="215" t="s">
        <v>47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181</v>
      </c>
      <c r="AT102" s="218" t="s">
        <v>177</v>
      </c>
      <c r="AU102" s="218" t="s">
        <v>86</v>
      </c>
      <c r="AY102" s="19" t="s">
        <v>175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84</v>
      </c>
      <c r="BK102" s="219">
        <f>ROUND(I102*H102,2)</f>
        <v>0</v>
      </c>
      <c r="BL102" s="19" t="s">
        <v>181</v>
      </c>
      <c r="BM102" s="218" t="s">
        <v>715</v>
      </c>
    </row>
    <row r="103" s="13" customFormat="1">
      <c r="A103" s="13"/>
      <c r="B103" s="220"/>
      <c r="C103" s="221"/>
      <c r="D103" s="222" t="s">
        <v>183</v>
      </c>
      <c r="E103" s="223" t="s">
        <v>19</v>
      </c>
      <c r="F103" s="224" t="s">
        <v>710</v>
      </c>
      <c r="G103" s="221"/>
      <c r="H103" s="225">
        <v>14.928000000000001</v>
      </c>
      <c r="I103" s="226"/>
      <c r="J103" s="221"/>
      <c r="K103" s="221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183</v>
      </c>
      <c r="AU103" s="231" t="s">
        <v>86</v>
      </c>
      <c r="AV103" s="13" t="s">
        <v>86</v>
      </c>
      <c r="AW103" s="13" t="s">
        <v>37</v>
      </c>
      <c r="AX103" s="13" t="s">
        <v>84</v>
      </c>
      <c r="AY103" s="231" t="s">
        <v>175</v>
      </c>
    </row>
    <row r="104" s="12" customFormat="1" ht="22.8" customHeight="1">
      <c r="A104" s="12"/>
      <c r="B104" s="191"/>
      <c r="C104" s="192"/>
      <c r="D104" s="193" t="s">
        <v>75</v>
      </c>
      <c r="E104" s="205" t="s">
        <v>189</v>
      </c>
      <c r="F104" s="205" t="s">
        <v>716</v>
      </c>
      <c r="G104" s="192"/>
      <c r="H104" s="192"/>
      <c r="I104" s="195"/>
      <c r="J104" s="206">
        <f>BK104</f>
        <v>0</v>
      </c>
      <c r="K104" s="192"/>
      <c r="L104" s="197"/>
      <c r="M104" s="198"/>
      <c r="N104" s="199"/>
      <c r="O104" s="199"/>
      <c r="P104" s="200">
        <f>SUM(P105:P115)</f>
        <v>0</v>
      </c>
      <c r="Q104" s="199"/>
      <c r="R104" s="200">
        <f>SUM(R105:R115)</f>
        <v>110.3953904</v>
      </c>
      <c r="S104" s="199"/>
      <c r="T104" s="201">
        <f>SUM(T105:T115)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84</v>
      </c>
      <c r="AT104" s="203" t="s">
        <v>75</v>
      </c>
      <c r="AU104" s="203" t="s">
        <v>84</v>
      </c>
      <c r="AY104" s="202" t="s">
        <v>175</v>
      </c>
      <c r="BK104" s="204">
        <f>SUM(BK105:BK115)</f>
        <v>0</v>
      </c>
    </row>
    <row r="105" s="2" customFormat="1" ht="16.5" customHeight="1">
      <c r="A105" s="40"/>
      <c r="B105" s="41"/>
      <c r="C105" s="207" t="s">
        <v>205</v>
      </c>
      <c r="D105" s="207" t="s">
        <v>177</v>
      </c>
      <c r="E105" s="208" t="s">
        <v>717</v>
      </c>
      <c r="F105" s="209" t="s">
        <v>718</v>
      </c>
      <c r="G105" s="210" t="s">
        <v>270</v>
      </c>
      <c r="H105" s="211">
        <v>42.079999999999998</v>
      </c>
      <c r="I105" s="212"/>
      <c r="J105" s="213">
        <f>ROUND(I105*H105,2)</f>
        <v>0</v>
      </c>
      <c r="K105" s="209" t="s">
        <v>180</v>
      </c>
      <c r="L105" s="46"/>
      <c r="M105" s="214" t="s">
        <v>19</v>
      </c>
      <c r="N105" s="215" t="s">
        <v>47</v>
      </c>
      <c r="O105" s="86"/>
      <c r="P105" s="216">
        <f>O105*H105</f>
        <v>0</v>
      </c>
      <c r="Q105" s="216">
        <v>2.4533</v>
      </c>
      <c r="R105" s="216">
        <f>Q105*H105</f>
        <v>103.234864</v>
      </c>
      <c r="S105" s="216">
        <v>0</v>
      </c>
      <c r="T105" s="21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181</v>
      </c>
      <c r="AT105" s="218" t="s">
        <v>177</v>
      </c>
      <c r="AU105" s="218" t="s">
        <v>86</v>
      </c>
      <c r="AY105" s="19" t="s">
        <v>175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84</v>
      </c>
      <c r="BK105" s="219">
        <f>ROUND(I105*H105,2)</f>
        <v>0</v>
      </c>
      <c r="BL105" s="19" t="s">
        <v>181</v>
      </c>
      <c r="BM105" s="218" t="s">
        <v>719</v>
      </c>
    </row>
    <row r="106" s="13" customFormat="1">
      <c r="A106" s="13"/>
      <c r="B106" s="220"/>
      <c r="C106" s="221"/>
      <c r="D106" s="222" t="s">
        <v>183</v>
      </c>
      <c r="E106" s="223" t="s">
        <v>19</v>
      </c>
      <c r="F106" s="224" t="s">
        <v>946</v>
      </c>
      <c r="G106" s="221"/>
      <c r="H106" s="225">
        <v>42.079999999999998</v>
      </c>
      <c r="I106" s="226"/>
      <c r="J106" s="221"/>
      <c r="K106" s="221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183</v>
      </c>
      <c r="AU106" s="231" t="s">
        <v>86</v>
      </c>
      <c r="AV106" s="13" t="s">
        <v>86</v>
      </c>
      <c r="AW106" s="13" t="s">
        <v>37</v>
      </c>
      <c r="AX106" s="13" t="s">
        <v>84</v>
      </c>
      <c r="AY106" s="231" t="s">
        <v>175</v>
      </c>
    </row>
    <row r="107" s="2" customFormat="1">
      <c r="A107" s="40"/>
      <c r="B107" s="41"/>
      <c r="C107" s="207" t="s">
        <v>209</v>
      </c>
      <c r="D107" s="207" t="s">
        <v>177</v>
      </c>
      <c r="E107" s="208" t="s">
        <v>721</v>
      </c>
      <c r="F107" s="209" t="s">
        <v>722</v>
      </c>
      <c r="G107" s="210" t="s">
        <v>112</v>
      </c>
      <c r="H107" s="211">
        <v>156</v>
      </c>
      <c r="I107" s="212"/>
      <c r="J107" s="213">
        <f>ROUND(I107*H107,2)</f>
        <v>0</v>
      </c>
      <c r="K107" s="209" t="s">
        <v>180</v>
      </c>
      <c r="L107" s="46"/>
      <c r="M107" s="214" t="s">
        <v>19</v>
      </c>
      <c r="N107" s="215" t="s">
        <v>47</v>
      </c>
      <c r="O107" s="86"/>
      <c r="P107" s="216">
        <f>O107*H107</f>
        <v>0</v>
      </c>
      <c r="Q107" s="216">
        <v>0.01214</v>
      </c>
      <c r="R107" s="216">
        <f>Q107*H107</f>
        <v>1.89384</v>
      </c>
      <c r="S107" s="216">
        <v>0</v>
      </c>
      <c r="T107" s="21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8" t="s">
        <v>181</v>
      </c>
      <c r="AT107" s="218" t="s">
        <v>177</v>
      </c>
      <c r="AU107" s="218" t="s">
        <v>86</v>
      </c>
      <c r="AY107" s="19" t="s">
        <v>175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9" t="s">
        <v>84</v>
      </c>
      <c r="BK107" s="219">
        <f>ROUND(I107*H107,2)</f>
        <v>0</v>
      </c>
      <c r="BL107" s="19" t="s">
        <v>181</v>
      </c>
      <c r="BM107" s="218" t="s">
        <v>723</v>
      </c>
    </row>
    <row r="108" s="13" customFormat="1">
      <c r="A108" s="13"/>
      <c r="B108" s="220"/>
      <c r="C108" s="221"/>
      <c r="D108" s="222" t="s">
        <v>183</v>
      </c>
      <c r="E108" s="223" t="s">
        <v>19</v>
      </c>
      <c r="F108" s="224" t="s">
        <v>947</v>
      </c>
      <c r="G108" s="221"/>
      <c r="H108" s="225">
        <v>156</v>
      </c>
      <c r="I108" s="226"/>
      <c r="J108" s="221"/>
      <c r="K108" s="221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183</v>
      </c>
      <c r="AU108" s="231" t="s">
        <v>86</v>
      </c>
      <c r="AV108" s="13" t="s">
        <v>86</v>
      </c>
      <c r="AW108" s="13" t="s">
        <v>37</v>
      </c>
      <c r="AX108" s="13" t="s">
        <v>84</v>
      </c>
      <c r="AY108" s="231" t="s">
        <v>175</v>
      </c>
    </row>
    <row r="109" s="2" customFormat="1">
      <c r="A109" s="40"/>
      <c r="B109" s="41"/>
      <c r="C109" s="207" t="s">
        <v>213</v>
      </c>
      <c r="D109" s="207" t="s">
        <v>177</v>
      </c>
      <c r="E109" s="208" t="s">
        <v>725</v>
      </c>
      <c r="F109" s="209" t="s">
        <v>726</v>
      </c>
      <c r="G109" s="210" t="s">
        <v>112</v>
      </c>
      <c r="H109" s="211">
        <v>156</v>
      </c>
      <c r="I109" s="212"/>
      <c r="J109" s="213">
        <f>ROUND(I109*H109,2)</f>
        <v>0</v>
      </c>
      <c r="K109" s="209" t="s">
        <v>180</v>
      </c>
      <c r="L109" s="46"/>
      <c r="M109" s="214" t="s">
        <v>19</v>
      </c>
      <c r="N109" s="215" t="s">
        <v>47</v>
      </c>
      <c r="O109" s="86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181</v>
      </c>
      <c r="AT109" s="218" t="s">
        <v>177</v>
      </c>
      <c r="AU109" s="218" t="s">
        <v>86</v>
      </c>
      <c r="AY109" s="19" t="s">
        <v>175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84</v>
      </c>
      <c r="BK109" s="219">
        <f>ROUND(I109*H109,2)</f>
        <v>0</v>
      </c>
      <c r="BL109" s="19" t="s">
        <v>181</v>
      </c>
      <c r="BM109" s="218" t="s">
        <v>727</v>
      </c>
    </row>
    <row r="110" s="2" customFormat="1" ht="21.75" customHeight="1">
      <c r="A110" s="40"/>
      <c r="B110" s="41"/>
      <c r="C110" s="207" t="s">
        <v>223</v>
      </c>
      <c r="D110" s="207" t="s">
        <v>177</v>
      </c>
      <c r="E110" s="208" t="s">
        <v>728</v>
      </c>
      <c r="F110" s="209" t="s">
        <v>729</v>
      </c>
      <c r="G110" s="210" t="s">
        <v>287</v>
      </c>
      <c r="H110" s="211">
        <v>4.3840000000000003</v>
      </c>
      <c r="I110" s="212"/>
      <c r="J110" s="213">
        <f>ROUND(I110*H110,2)</f>
        <v>0</v>
      </c>
      <c r="K110" s="209" t="s">
        <v>180</v>
      </c>
      <c r="L110" s="46"/>
      <c r="M110" s="214" t="s">
        <v>19</v>
      </c>
      <c r="N110" s="215" t="s">
        <v>47</v>
      </c>
      <c r="O110" s="86"/>
      <c r="P110" s="216">
        <f>O110*H110</f>
        <v>0</v>
      </c>
      <c r="Q110" s="216">
        <v>1.04575</v>
      </c>
      <c r="R110" s="216">
        <f>Q110*H110</f>
        <v>4.584568</v>
      </c>
      <c r="S110" s="216">
        <v>0</v>
      </c>
      <c r="T110" s="21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8" t="s">
        <v>181</v>
      </c>
      <c r="AT110" s="218" t="s">
        <v>177</v>
      </c>
      <c r="AU110" s="218" t="s">
        <v>86</v>
      </c>
      <c r="AY110" s="19" t="s">
        <v>175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84</v>
      </c>
      <c r="BK110" s="219">
        <f>ROUND(I110*H110,2)</f>
        <v>0</v>
      </c>
      <c r="BL110" s="19" t="s">
        <v>181</v>
      </c>
      <c r="BM110" s="218" t="s">
        <v>730</v>
      </c>
    </row>
    <row r="111" s="2" customFormat="1">
      <c r="A111" s="40"/>
      <c r="B111" s="41"/>
      <c r="C111" s="42"/>
      <c r="D111" s="222" t="s">
        <v>217</v>
      </c>
      <c r="E111" s="42"/>
      <c r="F111" s="243" t="s">
        <v>731</v>
      </c>
      <c r="G111" s="42"/>
      <c r="H111" s="42"/>
      <c r="I111" s="244"/>
      <c r="J111" s="42"/>
      <c r="K111" s="42"/>
      <c r="L111" s="46"/>
      <c r="M111" s="245"/>
      <c r="N111" s="24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217</v>
      </c>
      <c r="AU111" s="19" t="s">
        <v>86</v>
      </c>
    </row>
    <row r="112" s="13" customFormat="1">
      <c r="A112" s="13"/>
      <c r="B112" s="220"/>
      <c r="C112" s="221"/>
      <c r="D112" s="222" t="s">
        <v>183</v>
      </c>
      <c r="E112" s="223" t="s">
        <v>19</v>
      </c>
      <c r="F112" s="224" t="s">
        <v>948</v>
      </c>
      <c r="G112" s="221"/>
      <c r="H112" s="225">
        <v>4.3840000000000003</v>
      </c>
      <c r="I112" s="226"/>
      <c r="J112" s="221"/>
      <c r="K112" s="221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183</v>
      </c>
      <c r="AU112" s="231" t="s">
        <v>86</v>
      </c>
      <c r="AV112" s="13" t="s">
        <v>86</v>
      </c>
      <c r="AW112" s="13" t="s">
        <v>37</v>
      </c>
      <c r="AX112" s="13" t="s">
        <v>84</v>
      </c>
      <c r="AY112" s="231" t="s">
        <v>175</v>
      </c>
    </row>
    <row r="113" s="2" customFormat="1">
      <c r="A113" s="40"/>
      <c r="B113" s="41"/>
      <c r="C113" s="207" t="s">
        <v>232</v>
      </c>
      <c r="D113" s="207" t="s">
        <v>177</v>
      </c>
      <c r="E113" s="208" t="s">
        <v>949</v>
      </c>
      <c r="F113" s="209" t="s">
        <v>950</v>
      </c>
      <c r="G113" s="210" t="s">
        <v>112</v>
      </c>
      <c r="H113" s="211">
        <v>0.57599999999999996</v>
      </c>
      <c r="I113" s="212"/>
      <c r="J113" s="213">
        <f>ROUND(I113*H113,2)</f>
        <v>0</v>
      </c>
      <c r="K113" s="209" t="s">
        <v>180</v>
      </c>
      <c r="L113" s="46"/>
      <c r="M113" s="214" t="s">
        <v>19</v>
      </c>
      <c r="N113" s="215" t="s">
        <v>47</v>
      </c>
      <c r="O113" s="86"/>
      <c r="P113" s="216">
        <f>O113*H113</f>
        <v>0</v>
      </c>
      <c r="Q113" s="216">
        <v>0.26340000000000002</v>
      </c>
      <c r="R113" s="216">
        <f>Q113*H113</f>
        <v>0.1517184</v>
      </c>
      <c r="S113" s="216">
        <v>0</v>
      </c>
      <c r="T113" s="21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8" t="s">
        <v>181</v>
      </c>
      <c r="AT113" s="218" t="s">
        <v>177</v>
      </c>
      <c r="AU113" s="218" t="s">
        <v>86</v>
      </c>
      <c r="AY113" s="19" t="s">
        <v>175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84</v>
      </c>
      <c r="BK113" s="219">
        <f>ROUND(I113*H113,2)</f>
        <v>0</v>
      </c>
      <c r="BL113" s="19" t="s">
        <v>181</v>
      </c>
      <c r="BM113" s="218" t="s">
        <v>951</v>
      </c>
    </row>
    <row r="114" s="13" customFormat="1">
      <c r="A114" s="13"/>
      <c r="B114" s="220"/>
      <c r="C114" s="221"/>
      <c r="D114" s="222" t="s">
        <v>183</v>
      </c>
      <c r="E114" s="223" t="s">
        <v>19</v>
      </c>
      <c r="F114" s="224" t="s">
        <v>952</v>
      </c>
      <c r="G114" s="221"/>
      <c r="H114" s="225">
        <v>0.57599999999999996</v>
      </c>
      <c r="I114" s="226"/>
      <c r="J114" s="221"/>
      <c r="K114" s="221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183</v>
      </c>
      <c r="AU114" s="231" t="s">
        <v>86</v>
      </c>
      <c r="AV114" s="13" t="s">
        <v>86</v>
      </c>
      <c r="AW114" s="13" t="s">
        <v>37</v>
      </c>
      <c r="AX114" s="13" t="s">
        <v>84</v>
      </c>
      <c r="AY114" s="231" t="s">
        <v>175</v>
      </c>
    </row>
    <row r="115" s="2" customFormat="1" ht="16.5" customHeight="1">
      <c r="A115" s="40"/>
      <c r="B115" s="41"/>
      <c r="C115" s="207" t="s">
        <v>236</v>
      </c>
      <c r="D115" s="207" t="s">
        <v>177</v>
      </c>
      <c r="E115" s="208" t="s">
        <v>733</v>
      </c>
      <c r="F115" s="209" t="s">
        <v>734</v>
      </c>
      <c r="G115" s="210" t="s">
        <v>112</v>
      </c>
      <c r="H115" s="211">
        <v>156</v>
      </c>
      <c r="I115" s="212"/>
      <c r="J115" s="213">
        <f>ROUND(I115*H115,2)</f>
        <v>0</v>
      </c>
      <c r="K115" s="209" t="s">
        <v>180</v>
      </c>
      <c r="L115" s="46"/>
      <c r="M115" s="214" t="s">
        <v>19</v>
      </c>
      <c r="N115" s="215" t="s">
        <v>47</v>
      </c>
      <c r="O115" s="86"/>
      <c r="P115" s="216">
        <f>O115*H115</f>
        <v>0</v>
      </c>
      <c r="Q115" s="216">
        <v>0.0033999999999999998</v>
      </c>
      <c r="R115" s="216">
        <f>Q115*H115</f>
        <v>0.53039999999999998</v>
      </c>
      <c r="S115" s="216">
        <v>0</v>
      </c>
      <c r="T115" s="21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181</v>
      </c>
      <c r="AT115" s="218" t="s">
        <v>177</v>
      </c>
      <c r="AU115" s="218" t="s">
        <v>86</v>
      </c>
      <c r="AY115" s="19" t="s">
        <v>175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84</v>
      </c>
      <c r="BK115" s="219">
        <f>ROUND(I115*H115,2)</f>
        <v>0</v>
      </c>
      <c r="BL115" s="19" t="s">
        <v>181</v>
      </c>
      <c r="BM115" s="218" t="s">
        <v>735</v>
      </c>
    </row>
    <row r="116" s="12" customFormat="1" ht="22.8" customHeight="1">
      <c r="A116" s="12"/>
      <c r="B116" s="191"/>
      <c r="C116" s="192"/>
      <c r="D116" s="193" t="s">
        <v>75</v>
      </c>
      <c r="E116" s="205" t="s">
        <v>181</v>
      </c>
      <c r="F116" s="205" t="s">
        <v>736</v>
      </c>
      <c r="G116" s="192"/>
      <c r="H116" s="192"/>
      <c r="I116" s="195"/>
      <c r="J116" s="206">
        <f>BK116</f>
        <v>0</v>
      </c>
      <c r="K116" s="192"/>
      <c r="L116" s="197"/>
      <c r="M116" s="198"/>
      <c r="N116" s="199"/>
      <c r="O116" s="199"/>
      <c r="P116" s="200">
        <f>SUM(P117:P121)</f>
        <v>0</v>
      </c>
      <c r="Q116" s="199"/>
      <c r="R116" s="200">
        <f>SUM(R117:R121)</f>
        <v>0.192324</v>
      </c>
      <c r="S116" s="199"/>
      <c r="T116" s="201">
        <f>SUM(T117:T121)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2" t="s">
        <v>84</v>
      </c>
      <c r="AT116" s="203" t="s">
        <v>75</v>
      </c>
      <c r="AU116" s="203" t="s">
        <v>84</v>
      </c>
      <c r="AY116" s="202" t="s">
        <v>175</v>
      </c>
      <c r="BK116" s="204">
        <f>SUM(BK117:BK121)</f>
        <v>0</v>
      </c>
    </row>
    <row r="117" s="2" customFormat="1" ht="16.5" customHeight="1">
      <c r="A117" s="40"/>
      <c r="B117" s="41"/>
      <c r="C117" s="207" t="s">
        <v>240</v>
      </c>
      <c r="D117" s="207" t="s">
        <v>177</v>
      </c>
      <c r="E117" s="208" t="s">
        <v>737</v>
      </c>
      <c r="F117" s="209" t="s">
        <v>738</v>
      </c>
      <c r="G117" s="210" t="s">
        <v>320</v>
      </c>
      <c r="H117" s="211">
        <v>62</v>
      </c>
      <c r="I117" s="212"/>
      <c r="J117" s="213">
        <f>ROUND(I117*H117,2)</f>
        <v>0</v>
      </c>
      <c r="K117" s="209" t="s">
        <v>19</v>
      </c>
      <c r="L117" s="46"/>
      <c r="M117" s="214" t="s">
        <v>19</v>
      </c>
      <c r="N117" s="215" t="s">
        <v>47</v>
      </c>
      <c r="O117" s="86"/>
      <c r="P117" s="216">
        <f>O117*H117</f>
        <v>0</v>
      </c>
      <c r="Q117" s="216">
        <v>0.0011999999999999999</v>
      </c>
      <c r="R117" s="216">
        <f>Q117*H117</f>
        <v>0.074399999999999994</v>
      </c>
      <c r="S117" s="216">
        <v>0</v>
      </c>
      <c r="T117" s="21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8" t="s">
        <v>181</v>
      </c>
      <c r="AT117" s="218" t="s">
        <v>177</v>
      </c>
      <c r="AU117" s="218" t="s">
        <v>86</v>
      </c>
      <c r="AY117" s="19" t="s">
        <v>175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9" t="s">
        <v>84</v>
      </c>
      <c r="BK117" s="219">
        <f>ROUND(I117*H117,2)</f>
        <v>0</v>
      </c>
      <c r="BL117" s="19" t="s">
        <v>181</v>
      </c>
      <c r="BM117" s="218" t="s">
        <v>739</v>
      </c>
    </row>
    <row r="118" s="13" customFormat="1">
      <c r="A118" s="13"/>
      <c r="B118" s="220"/>
      <c r="C118" s="221"/>
      <c r="D118" s="222" t="s">
        <v>183</v>
      </c>
      <c r="E118" s="223" t="s">
        <v>19</v>
      </c>
      <c r="F118" s="224" t="s">
        <v>696</v>
      </c>
      <c r="G118" s="221"/>
      <c r="H118" s="225">
        <v>62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183</v>
      </c>
      <c r="AU118" s="231" t="s">
        <v>86</v>
      </c>
      <c r="AV118" s="13" t="s">
        <v>86</v>
      </c>
      <c r="AW118" s="13" t="s">
        <v>37</v>
      </c>
      <c r="AX118" s="13" t="s">
        <v>84</v>
      </c>
      <c r="AY118" s="231" t="s">
        <v>175</v>
      </c>
    </row>
    <row r="119" s="2" customFormat="1" ht="16.5" customHeight="1">
      <c r="A119" s="40"/>
      <c r="B119" s="41"/>
      <c r="C119" s="257" t="s">
        <v>247</v>
      </c>
      <c r="D119" s="257" t="s">
        <v>298</v>
      </c>
      <c r="E119" s="258" t="s">
        <v>740</v>
      </c>
      <c r="F119" s="259" t="s">
        <v>741</v>
      </c>
      <c r="G119" s="260" t="s">
        <v>123</v>
      </c>
      <c r="H119" s="261">
        <v>37.200000000000003</v>
      </c>
      <c r="I119" s="262"/>
      <c r="J119" s="263">
        <f>ROUND(I119*H119,2)</f>
        <v>0</v>
      </c>
      <c r="K119" s="259" t="s">
        <v>19</v>
      </c>
      <c r="L119" s="264"/>
      <c r="M119" s="265" t="s">
        <v>19</v>
      </c>
      <c r="N119" s="266" t="s">
        <v>47</v>
      </c>
      <c r="O119" s="86"/>
      <c r="P119" s="216">
        <f>O119*H119</f>
        <v>0</v>
      </c>
      <c r="Q119" s="216">
        <v>0.0031700000000000001</v>
      </c>
      <c r="R119" s="216">
        <f>Q119*H119</f>
        <v>0.11792400000000002</v>
      </c>
      <c r="S119" s="216">
        <v>0</v>
      </c>
      <c r="T119" s="21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8" t="s">
        <v>213</v>
      </c>
      <c r="AT119" s="218" t="s">
        <v>298</v>
      </c>
      <c r="AU119" s="218" t="s">
        <v>86</v>
      </c>
      <c r="AY119" s="19" t="s">
        <v>175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84</v>
      </c>
      <c r="BK119" s="219">
        <f>ROUND(I119*H119,2)</f>
        <v>0</v>
      </c>
      <c r="BL119" s="19" t="s">
        <v>181</v>
      </c>
      <c r="BM119" s="218" t="s">
        <v>742</v>
      </c>
    </row>
    <row r="120" s="2" customFormat="1">
      <c r="A120" s="40"/>
      <c r="B120" s="41"/>
      <c r="C120" s="42"/>
      <c r="D120" s="222" t="s">
        <v>217</v>
      </c>
      <c r="E120" s="42"/>
      <c r="F120" s="243" t="s">
        <v>743</v>
      </c>
      <c r="G120" s="42"/>
      <c r="H120" s="42"/>
      <c r="I120" s="244"/>
      <c r="J120" s="42"/>
      <c r="K120" s="42"/>
      <c r="L120" s="46"/>
      <c r="M120" s="245"/>
      <c r="N120" s="246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217</v>
      </c>
      <c r="AU120" s="19" t="s">
        <v>86</v>
      </c>
    </row>
    <row r="121" s="13" customFormat="1">
      <c r="A121" s="13"/>
      <c r="B121" s="220"/>
      <c r="C121" s="221"/>
      <c r="D121" s="222" t="s">
        <v>183</v>
      </c>
      <c r="E121" s="223" t="s">
        <v>19</v>
      </c>
      <c r="F121" s="224" t="s">
        <v>744</v>
      </c>
      <c r="G121" s="221"/>
      <c r="H121" s="225">
        <v>37.200000000000003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183</v>
      </c>
      <c r="AU121" s="231" t="s">
        <v>86</v>
      </c>
      <c r="AV121" s="13" t="s">
        <v>86</v>
      </c>
      <c r="AW121" s="13" t="s">
        <v>37</v>
      </c>
      <c r="AX121" s="13" t="s">
        <v>84</v>
      </c>
      <c r="AY121" s="231" t="s">
        <v>175</v>
      </c>
    </row>
    <row r="122" s="12" customFormat="1" ht="22.8" customHeight="1">
      <c r="A122" s="12"/>
      <c r="B122" s="191"/>
      <c r="C122" s="192"/>
      <c r="D122" s="193" t="s">
        <v>75</v>
      </c>
      <c r="E122" s="205" t="s">
        <v>205</v>
      </c>
      <c r="F122" s="205" t="s">
        <v>745</v>
      </c>
      <c r="G122" s="192"/>
      <c r="H122" s="192"/>
      <c r="I122" s="195"/>
      <c r="J122" s="206">
        <f>BK122</f>
        <v>0</v>
      </c>
      <c r="K122" s="192"/>
      <c r="L122" s="197"/>
      <c r="M122" s="198"/>
      <c r="N122" s="199"/>
      <c r="O122" s="199"/>
      <c r="P122" s="200">
        <f>SUM(P123:P126)</f>
        <v>0</v>
      </c>
      <c r="Q122" s="199"/>
      <c r="R122" s="200">
        <f>SUM(R123:R126)</f>
        <v>0.011340000000000001</v>
      </c>
      <c r="S122" s="199"/>
      <c r="T122" s="201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84</v>
      </c>
      <c r="AT122" s="203" t="s">
        <v>75</v>
      </c>
      <c r="AU122" s="203" t="s">
        <v>84</v>
      </c>
      <c r="AY122" s="202" t="s">
        <v>175</v>
      </c>
      <c r="BK122" s="204">
        <f>SUM(BK123:BK126)</f>
        <v>0</v>
      </c>
    </row>
    <row r="123" s="2" customFormat="1">
      <c r="A123" s="40"/>
      <c r="B123" s="41"/>
      <c r="C123" s="207" t="s">
        <v>255</v>
      </c>
      <c r="D123" s="207" t="s">
        <v>177</v>
      </c>
      <c r="E123" s="208" t="s">
        <v>746</v>
      </c>
      <c r="F123" s="209" t="s">
        <v>747</v>
      </c>
      <c r="G123" s="210" t="s">
        <v>123</v>
      </c>
      <c r="H123" s="211">
        <v>108</v>
      </c>
      <c r="I123" s="212"/>
      <c r="J123" s="213">
        <f>ROUND(I123*H123,2)</f>
        <v>0</v>
      </c>
      <c r="K123" s="209" t="s">
        <v>180</v>
      </c>
      <c r="L123" s="46"/>
      <c r="M123" s="214" t="s">
        <v>19</v>
      </c>
      <c r="N123" s="215" t="s">
        <v>47</v>
      </c>
      <c r="O123" s="86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8" t="s">
        <v>181</v>
      </c>
      <c r="AT123" s="218" t="s">
        <v>177</v>
      </c>
      <c r="AU123" s="218" t="s">
        <v>86</v>
      </c>
      <c r="AY123" s="19" t="s">
        <v>175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9" t="s">
        <v>84</v>
      </c>
      <c r="BK123" s="219">
        <f>ROUND(I123*H123,2)</f>
        <v>0</v>
      </c>
      <c r="BL123" s="19" t="s">
        <v>181</v>
      </c>
      <c r="BM123" s="218" t="s">
        <v>748</v>
      </c>
    </row>
    <row r="124" s="13" customFormat="1">
      <c r="A124" s="13"/>
      <c r="B124" s="220"/>
      <c r="C124" s="221"/>
      <c r="D124" s="222" t="s">
        <v>183</v>
      </c>
      <c r="E124" s="223" t="s">
        <v>19</v>
      </c>
      <c r="F124" s="224" t="s">
        <v>694</v>
      </c>
      <c r="G124" s="221"/>
      <c r="H124" s="225">
        <v>108</v>
      </c>
      <c r="I124" s="226"/>
      <c r="J124" s="221"/>
      <c r="K124" s="221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183</v>
      </c>
      <c r="AU124" s="231" t="s">
        <v>86</v>
      </c>
      <c r="AV124" s="13" t="s">
        <v>86</v>
      </c>
      <c r="AW124" s="13" t="s">
        <v>37</v>
      </c>
      <c r="AX124" s="13" t="s">
        <v>84</v>
      </c>
      <c r="AY124" s="231" t="s">
        <v>175</v>
      </c>
    </row>
    <row r="125" s="2" customFormat="1" ht="16.5" customHeight="1">
      <c r="A125" s="40"/>
      <c r="B125" s="41"/>
      <c r="C125" s="257" t="s">
        <v>8</v>
      </c>
      <c r="D125" s="257" t="s">
        <v>298</v>
      </c>
      <c r="E125" s="258" t="s">
        <v>749</v>
      </c>
      <c r="F125" s="259" t="s">
        <v>750</v>
      </c>
      <c r="G125" s="260" t="s">
        <v>123</v>
      </c>
      <c r="H125" s="261">
        <v>113.40000000000001</v>
      </c>
      <c r="I125" s="262"/>
      <c r="J125" s="263">
        <f>ROUND(I125*H125,2)</f>
        <v>0</v>
      </c>
      <c r="K125" s="259" t="s">
        <v>19</v>
      </c>
      <c r="L125" s="264"/>
      <c r="M125" s="265" t="s">
        <v>19</v>
      </c>
      <c r="N125" s="266" t="s">
        <v>47</v>
      </c>
      <c r="O125" s="86"/>
      <c r="P125" s="216">
        <f>O125*H125</f>
        <v>0</v>
      </c>
      <c r="Q125" s="216">
        <v>0.00010000000000000001</v>
      </c>
      <c r="R125" s="216">
        <f>Q125*H125</f>
        <v>0.011340000000000001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213</v>
      </c>
      <c r="AT125" s="218" t="s">
        <v>298</v>
      </c>
      <c r="AU125" s="218" t="s">
        <v>86</v>
      </c>
      <c r="AY125" s="19" t="s">
        <v>175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84</v>
      </c>
      <c r="BK125" s="219">
        <f>ROUND(I125*H125,2)</f>
        <v>0</v>
      </c>
      <c r="BL125" s="19" t="s">
        <v>181</v>
      </c>
      <c r="BM125" s="218" t="s">
        <v>751</v>
      </c>
    </row>
    <row r="126" s="13" customFormat="1">
      <c r="A126" s="13"/>
      <c r="B126" s="220"/>
      <c r="C126" s="221"/>
      <c r="D126" s="222" t="s">
        <v>183</v>
      </c>
      <c r="E126" s="221"/>
      <c r="F126" s="224" t="s">
        <v>953</v>
      </c>
      <c r="G126" s="221"/>
      <c r="H126" s="225">
        <v>113.40000000000001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183</v>
      </c>
      <c r="AU126" s="231" t="s">
        <v>86</v>
      </c>
      <c r="AV126" s="13" t="s">
        <v>86</v>
      </c>
      <c r="AW126" s="13" t="s">
        <v>4</v>
      </c>
      <c r="AX126" s="13" t="s">
        <v>84</v>
      </c>
      <c r="AY126" s="231" t="s">
        <v>175</v>
      </c>
    </row>
    <row r="127" s="12" customFormat="1" ht="22.8" customHeight="1">
      <c r="A127" s="12"/>
      <c r="B127" s="191"/>
      <c r="C127" s="192"/>
      <c r="D127" s="193" t="s">
        <v>75</v>
      </c>
      <c r="E127" s="205" t="s">
        <v>223</v>
      </c>
      <c r="F127" s="205" t="s">
        <v>499</v>
      </c>
      <c r="G127" s="192"/>
      <c r="H127" s="192"/>
      <c r="I127" s="195"/>
      <c r="J127" s="206">
        <f>BK127</f>
        <v>0</v>
      </c>
      <c r="K127" s="192"/>
      <c r="L127" s="197"/>
      <c r="M127" s="198"/>
      <c r="N127" s="199"/>
      <c r="O127" s="199"/>
      <c r="P127" s="200">
        <f>SUM(P128:P235)</f>
        <v>0</v>
      </c>
      <c r="Q127" s="199"/>
      <c r="R127" s="200">
        <f>SUM(R128:R235)</f>
        <v>234.65864129999997</v>
      </c>
      <c r="S127" s="199"/>
      <c r="T127" s="201">
        <f>SUM(T128:T235)</f>
        <v>283.96153999999996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2" t="s">
        <v>84</v>
      </c>
      <c r="AT127" s="203" t="s">
        <v>75</v>
      </c>
      <c r="AU127" s="203" t="s">
        <v>84</v>
      </c>
      <c r="AY127" s="202" t="s">
        <v>175</v>
      </c>
      <c r="BK127" s="204">
        <f>SUM(BK128:BK235)</f>
        <v>0</v>
      </c>
    </row>
    <row r="128" s="2" customFormat="1" ht="16.5" customHeight="1">
      <c r="A128" s="40"/>
      <c r="B128" s="41"/>
      <c r="C128" s="207" t="s">
        <v>267</v>
      </c>
      <c r="D128" s="207" t="s">
        <v>177</v>
      </c>
      <c r="E128" s="208" t="s">
        <v>954</v>
      </c>
      <c r="F128" s="209" t="s">
        <v>955</v>
      </c>
      <c r="G128" s="210" t="s">
        <v>320</v>
      </c>
      <c r="H128" s="211">
        <v>14</v>
      </c>
      <c r="I128" s="212"/>
      <c r="J128" s="213">
        <f>ROUND(I128*H128,2)</f>
        <v>0</v>
      </c>
      <c r="K128" s="209" t="s">
        <v>19</v>
      </c>
      <c r="L128" s="46"/>
      <c r="M128" s="214" t="s">
        <v>19</v>
      </c>
      <c r="N128" s="215" t="s">
        <v>47</v>
      </c>
      <c r="O128" s="86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8" t="s">
        <v>181</v>
      </c>
      <c r="AT128" s="218" t="s">
        <v>177</v>
      </c>
      <c r="AU128" s="218" t="s">
        <v>86</v>
      </c>
      <c r="AY128" s="19" t="s">
        <v>175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9" t="s">
        <v>84</v>
      </c>
      <c r="BK128" s="219">
        <f>ROUND(I128*H128,2)</f>
        <v>0</v>
      </c>
      <c r="BL128" s="19" t="s">
        <v>181</v>
      </c>
      <c r="BM128" s="218" t="s">
        <v>956</v>
      </c>
    </row>
    <row r="129" s="2" customFormat="1">
      <c r="A129" s="40"/>
      <c r="B129" s="41"/>
      <c r="C129" s="42"/>
      <c r="D129" s="222" t="s">
        <v>217</v>
      </c>
      <c r="E129" s="42"/>
      <c r="F129" s="243" t="s">
        <v>957</v>
      </c>
      <c r="G129" s="42"/>
      <c r="H129" s="42"/>
      <c r="I129" s="244"/>
      <c r="J129" s="42"/>
      <c r="K129" s="42"/>
      <c r="L129" s="46"/>
      <c r="M129" s="245"/>
      <c r="N129" s="24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217</v>
      </c>
      <c r="AU129" s="19" t="s">
        <v>86</v>
      </c>
    </row>
    <row r="130" s="2" customFormat="1" ht="16.5" customHeight="1">
      <c r="A130" s="40"/>
      <c r="B130" s="41"/>
      <c r="C130" s="207" t="s">
        <v>273</v>
      </c>
      <c r="D130" s="207" t="s">
        <v>177</v>
      </c>
      <c r="E130" s="208" t="s">
        <v>958</v>
      </c>
      <c r="F130" s="209" t="s">
        <v>959</v>
      </c>
      <c r="G130" s="210" t="s">
        <v>123</v>
      </c>
      <c r="H130" s="211">
        <v>155.09999999999999</v>
      </c>
      <c r="I130" s="212"/>
      <c r="J130" s="213">
        <f>ROUND(I130*H130,2)</f>
        <v>0</v>
      </c>
      <c r="K130" s="209" t="s">
        <v>180</v>
      </c>
      <c r="L130" s="46"/>
      <c r="M130" s="214" t="s">
        <v>19</v>
      </c>
      <c r="N130" s="215" t="s">
        <v>47</v>
      </c>
      <c r="O130" s="86"/>
      <c r="P130" s="216">
        <f>O130*H130</f>
        <v>0</v>
      </c>
      <c r="Q130" s="216">
        <v>0.00073999999999999999</v>
      </c>
      <c r="R130" s="216">
        <f>Q130*H130</f>
        <v>0.114774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181</v>
      </c>
      <c r="AT130" s="218" t="s">
        <v>177</v>
      </c>
      <c r="AU130" s="218" t="s">
        <v>86</v>
      </c>
      <c r="AY130" s="19" t="s">
        <v>175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84</v>
      </c>
      <c r="BK130" s="219">
        <f>ROUND(I130*H130,2)</f>
        <v>0</v>
      </c>
      <c r="BL130" s="19" t="s">
        <v>181</v>
      </c>
      <c r="BM130" s="218" t="s">
        <v>960</v>
      </c>
    </row>
    <row r="131" s="2" customFormat="1">
      <c r="A131" s="40"/>
      <c r="B131" s="41"/>
      <c r="C131" s="42"/>
      <c r="D131" s="222" t="s">
        <v>217</v>
      </c>
      <c r="E131" s="42"/>
      <c r="F131" s="243" t="s">
        <v>961</v>
      </c>
      <c r="G131" s="42"/>
      <c r="H131" s="42"/>
      <c r="I131" s="244"/>
      <c r="J131" s="42"/>
      <c r="K131" s="42"/>
      <c r="L131" s="46"/>
      <c r="M131" s="245"/>
      <c r="N131" s="246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217</v>
      </c>
      <c r="AU131" s="19" t="s">
        <v>86</v>
      </c>
    </row>
    <row r="132" s="13" customFormat="1">
      <c r="A132" s="13"/>
      <c r="B132" s="220"/>
      <c r="C132" s="221"/>
      <c r="D132" s="222" t="s">
        <v>183</v>
      </c>
      <c r="E132" s="223" t="s">
        <v>19</v>
      </c>
      <c r="F132" s="224" t="s">
        <v>962</v>
      </c>
      <c r="G132" s="221"/>
      <c r="H132" s="225">
        <v>155.09999999999999</v>
      </c>
      <c r="I132" s="226"/>
      <c r="J132" s="221"/>
      <c r="K132" s="221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183</v>
      </c>
      <c r="AU132" s="231" t="s">
        <v>86</v>
      </c>
      <c r="AV132" s="13" t="s">
        <v>86</v>
      </c>
      <c r="AW132" s="13" t="s">
        <v>37</v>
      </c>
      <c r="AX132" s="13" t="s">
        <v>84</v>
      </c>
      <c r="AY132" s="231" t="s">
        <v>175</v>
      </c>
    </row>
    <row r="133" s="2" customFormat="1" ht="16.5" customHeight="1">
      <c r="A133" s="40"/>
      <c r="B133" s="41"/>
      <c r="C133" s="257" t="s">
        <v>279</v>
      </c>
      <c r="D133" s="257" t="s">
        <v>298</v>
      </c>
      <c r="E133" s="258" t="s">
        <v>963</v>
      </c>
      <c r="F133" s="259" t="s">
        <v>964</v>
      </c>
      <c r="G133" s="260" t="s">
        <v>287</v>
      </c>
      <c r="H133" s="261">
        <v>15.048</v>
      </c>
      <c r="I133" s="262"/>
      <c r="J133" s="263">
        <f>ROUND(I133*H133,2)</f>
        <v>0</v>
      </c>
      <c r="K133" s="259" t="s">
        <v>180</v>
      </c>
      <c r="L133" s="264"/>
      <c r="M133" s="265" t="s">
        <v>19</v>
      </c>
      <c r="N133" s="266" t="s">
        <v>47</v>
      </c>
      <c r="O133" s="86"/>
      <c r="P133" s="216">
        <f>O133*H133</f>
        <v>0</v>
      </c>
      <c r="Q133" s="216">
        <v>1</v>
      </c>
      <c r="R133" s="216">
        <f>Q133*H133</f>
        <v>15.048</v>
      </c>
      <c r="S133" s="216">
        <v>0</v>
      </c>
      <c r="T133" s="21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213</v>
      </c>
      <c r="AT133" s="218" t="s">
        <v>298</v>
      </c>
      <c r="AU133" s="218" t="s">
        <v>86</v>
      </c>
      <c r="AY133" s="19" t="s">
        <v>175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84</v>
      </c>
      <c r="BK133" s="219">
        <f>ROUND(I133*H133,2)</f>
        <v>0</v>
      </c>
      <c r="BL133" s="19" t="s">
        <v>181</v>
      </c>
      <c r="BM133" s="218" t="s">
        <v>965</v>
      </c>
    </row>
    <row r="134" s="2" customFormat="1">
      <c r="A134" s="40"/>
      <c r="B134" s="41"/>
      <c r="C134" s="42"/>
      <c r="D134" s="222" t="s">
        <v>217</v>
      </c>
      <c r="E134" s="42"/>
      <c r="F134" s="243" t="s">
        <v>966</v>
      </c>
      <c r="G134" s="42"/>
      <c r="H134" s="42"/>
      <c r="I134" s="244"/>
      <c r="J134" s="42"/>
      <c r="K134" s="42"/>
      <c r="L134" s="46"/>
      <c r="M134" s="245"/>
      <c r="N134" s="24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217</v>
      </c>
      <c r="AU134" s="19" t="s">
        <v>86</v>
      </c>
    </row>
    <row r="135" s="13" customFormat="1">
      <c r="A135" s="13"/>
      <c r="B135" s="220"/>
      <c r="C135" s="221"/>
      <c r="D135" s="222" t="s">
        <v>183</v>
      </c>
      <c r="E135" s="223" t="s">
        <v>19</v>
      </c>
      <c r="F135" s="224" t="s">
        <v>967</v>
      </c>
      <c r="G135" s="221"/>
      <c r="H135" s="225">
        <v>13.028000000000001</v>
      </c>
      <c r="I135" s="226"/>
      <c r="J135" s="221"/>
      <c r="K135" s="221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183</v>
      </c>
      <c r="AU135" s="231" t="s">
        <v>86</v>
      </c>
      <c r="AV135" s="13" t="s">
        <v>86</v>
      </c>
      <c r="AW135" s="13" t="s">
        <v>37</v>
      </c>
      <c r="AX135" s="13" t="s">
        <v>76</v>
      </c>
      <c r="AY135" s="231" t="s">
        <v>175</v>
      </c>
    </row>
    <row r="136" s="13" customFormat="1">
      <c r="A136" s="13"/>
      <c r="B136" s="220"/>
      <c r="C136" s="221"/>
      <c r="D136" s="222" t="s">
        <v>183</v>
      </c>
      <c r="E136" s="223" t="s">
        <v>19</v>
      </c>
      <c r="F136" s="224" t="s">
        <v>968</v>
      </c>
      <c r="G136" s="221"/>
      <c r="H136" s="225">
        <v>1.9199999999999999</v>
      </c>
      <c r="I136" s="226"/>
      <c r="J136" s="221"/>
      <c r="K136" s="221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183</v>
      </c>
      <c r="AU136" s="231" t="s">
        <v>86</v>
      </c>
      <c r="AV136" s="13" t="s">
        <v>86</v>
      </c>
      <c r="AW136" s="13" t="s">
        <v>37</v>
      </c>
      <c r="AX136" s="13" t="s">
        <v>76</v>
      </c>
      <c r="AY136" s="231" t="s">
        <v>175</v>
      </c>
    </row>
    <row r="137" s="13" customFormat="1">
      <c r="A137" s="13"/>
      <c r="B137" s="220"/>
      <c r="C137" s="221"/>
      <c r="D137" s="222" t="s">
        <v>183</v>
      </c>
      <c r="E137" s="223" t="s">
        <v>19</v>
      </c>
      <c r="F137" s="224" t="s">
        <v>969</v>
      </c>
      <c r="G137" s="221"/>
      <c r="H137" s="225">
        <v>0.10000000000000001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183</v>
      </c>
      <c r="AU137" s="231" t="s">
        <v>86</v>
      </c>
      <c r="AV137" s="13" t="s">
        <v>86</v>
      </c>
      <c r="AW137" s="13" t="s">
        <v>37</v>
      </c>
      <c r="AX137" s="13" t="s">
        <v>76</v>
      </c>
      <c r="AY137" s="231" t="s">
        <v>175</v>
      </c>
    </row>
    <row r="138" s="14" customFormat="1">
      <c r="A138" s="14"/>
      <c r="B138" s="232"/>
      <c r="C138" s="233"/>
      <c r="D138" s="222" t="s">
        <v>183</v>
      </c>
      <c r="E138" s="234" t="s">
        <v>19</v>
      </c>
      <c r="F138" s="235" t="s">
        <v>204</v>
      </c>
      <c r="G138" s="233"/>
      <c r="H138" s="236">
        <v>15.048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2" t="s">
        <v>183</v>
      </c>
      <c r="AU138" s="242" t="s">
        <v>86</v>
      </c>
      <c r="AV138" s="14" t="s">
        <v>181</v>
      </c>
      <c r="AW138" s="14" t="s">
        <v>37</v>
      </c>
      <c r="AX138" s="14" t="s">
        <v>84</v>
      </c>
      <c r="AY138" s="242" t="s">
        <v>175</v>
      </c>
    </row>
    <row r="139" s="2" customFormat="1" ht="16.5" customHeight="1">
      <c r="A139" s="40"/>
      <c r="B139" s="41"/>
      <c r="C139" s="207" t="s">
        <v>284</v>
      </c>
      <c r="D139" s="207" t="s">
        <v>177</v>
      </c>
      <c r="E139" s="208" t="s">
        <v>753</v>
      </c>
      <c r="F139" s="209" t="s">
        <v>754</v>
      </c>
      <c r="G139" s="210" t="s">
        <v>112</v>
      </c>
      <c r="H139" s="211">
        <v>3.7799999999999998</v>
      </c>
      <c r="I139" s="212"/>
      <c r="J139" s="213">
        <f>ROUND(I139*H139,2)</f>
        <v>0</v>
      </c>
      <c r="K139" s="209" t="s">
        <v>180</v>
      </c>
      <c r="L139" s="46"/>
      <c r="M139" s="214" t="s">
        <v>19</v>
      </c>
      <c r="N139" s="215" t="s">
        <v>47</v>
      </c>
      <c r="O139" s="86"/>
      <c r="P139" s="216">
        <f>O139*H139</f>
        <v>0</v>
      </c>
      <c r="Q139" s="216">
        <v>0.00063000000000000003</v>
      </c>
      <c r="R139" s="216">
        <f>Q139*H139</f>
        <v>0.0023814000000000001</v>
      </c>
      <c r="S139" s="216">
        <v>0</v>
      </c>
      <c r="T139" s="21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8" t="s">
        <v>181</v>
      </c>
      <c r="AT139" s="218" t="s">
        <v>177</v>
      </c>
      <c r="AU139" s="218" t="s">
        <v>86</v>
      </c>
      <c r="AY139" s="19" t="s">
        <v>175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84</v>
      </c>
      <c r="BK139" s="219">
        <f>ROUND(I139*H139,2)</f>
        <v>0</v>
      </c>
      <c r="BL139" s="19" t="s">
        <v>181</v>
      </c>
      <c r="BM139" s="218" t="s">
        <v>901</v>
      </c>
    </row>
    <row r="140" s="13" customFormat="1">
      <c r="A140" s="13"/>
      <c r="B140" s="220"/>
      <c r="C140" s="221"/>
      <c r="D140" s="222" t="s">
        <v>183</v>
      </c>
      <c r="E140" s="223" t="s">
        <v>19</v>
      </c>
      <c r="F140" s="224" t="s">
        <v>756</v>
      </c>
      <c r="G140" s="221"/>
      <c r="H140" s="225">
        <v>3.7799999999999998</v>
      </c>
      <c r="I140" s="226"/>
      <c r="J140" s="221"/>
      <c r="K140" s="221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183</v>
      </c>
      <c r="AU140" s="231" t="s">
        <v>86</v>
      </c>
      <c r="AV140" s="13" t="s">
        <v>86</v>
      </c>
      <c r="AW140" s="13" t="s">
        <v>37</v>
      </c>
      <c r="AX140" s="13" t="s">
        <v>84</v>
      </c>
      <c r="AY140" s="231" t="s">
        <v>175</v>
      </c>
    </row>
    <row r="141" s="2" customFormat="1" ht="21.75" customHeight="1">
      <c r="A141" s="40"/>
      <c r="B141" s="41"/>
      <c r="C141" s="207" t="s">
        <v>290</v>
      </c>
      <c r="D141" s="207" t="s">
        <v>177</v>
      </c>
      <c r="E141" s="208" t="s">
        <v>757</v>
      </c>
      <c r="F141" s="209" t="s">
        <v>758</v>
      </c>
      <c r="G141" s="210" t="s">
        <v>123</v>
      </c>
      <c r="H141" s="211">
        <v>136.90000000000001</v>
      </c>
      <c r="I141" s="212"/>
      <c r="J141" s="213">
        <f>ROUND(I141*H141,2)</f>
        <v>0</v>
      </c>
      <c r="K141" s="209" t="s">
        <v>180</v>
      </c>
      <c r="L141" s="46"/>
      <c r="M141" s="214" t="s">
        <v>19</v>
      </c>
      <c r="N141" s="215" t="s">
        <v>47</v>
      </c>
      <c r="O141" s="86"/>
      <c r="P141" s="216">
        <f>O141*H141</f>
        <v>0</v>
      </c>
      <c r="Q141" s="216">
        <v>0.00017000000000000001</v>
      </c>
      <c r="R141" s="216">
        <f>Q141*H141</f>
        <v>0.023273000000000002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181</v>
      </c>
      <c r="AT141" s="218" t="s">
        <v>177</v>
      </c>
      <c r="AU141" s="218" t="s">
        <v>86</v>
      </c>
      <c r="AY141" s="19" t="s">
        <v>175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84</v>
      </c>
      <c r="BK141" s="219">
        <f>ROUND(I141*H141,2)</f>
        <v>0</v>
      </c>
      <c r="BL141" s="19" t="s">
        <v>181</v>
      </c>
      <c r="BM141" s="218" t="s">
        <v>759</v>
      </c>
    </row>
    <row r="142" s="13" customFormat="1">
      <c r="A142" s="13"/>
      <c r="B142" s="220"/>
      <c r="C142" s="221"/>
      <c r="D142" s="222" t="s">
        <v>183</v>
      </c>
      <c r="E142" s="223" t="s">
        <v>19</v>
      </c>
      <c r="F142" s="224" t="s">
        <v>760</v>
      </c>
      <c r="G142" s="221"/>
      <c r="H142" s="225">
        <v>108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183</v>
      </c>
      <c r="AU142" s="231" t="s">
        <v>86</v>
      </c>
      <c r="AV142" s="13" t="s">
        <v>86</v>
      </c>
      <c r="AW142" s="13" t="s">
        <v>37</v>
      </c>
      <c r="AX142" s="13" t="s">
        <v>76</v>
      </c>
      <c r="AY142" s="231" t="s">
        <v>175</v>
      </c>
    </row>
    <row r="143" s="13" customFormat="1">
      <c r="A143" s="13"/>
      <c r="B143" s="220"/>
      <c r="C143" s="221"/>
      <c r="D143" s="222" t="s">
        <v>183</v>
      </c>
      <c r="E143" s="223" t="s">
        <v>19</v>
      </c>
      <c r="F143" s="224" t="s">
        <v>970</v>
      </c>
      <c r="G143" s="221"/>
      <c r="H143" s="225">
        <v>28.899999999999999</v>
      </c>
      <c r="I143" s="226"/>
      <c r="J143" s="221"/>
      <c r="K143" s="221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183</v>
      </c>
      <c r="AU143" s="231" t="s">
        <v>86</v>
      </c>
      <c r="AV143" s="13" t="s">
        <v>86</v>
      </c>
      <c r="AW143" s="13" t="s">
        <v>37</v>
      </c>
      <c r="AX143" s="13" t="s">
        <v>76</v>
      </c>
      <c r="AY143" s="231" t="s">
        <v>175</v>
      </c>
    </row>
    <row r="144" s="14" customFormat="1">
      <c r="A144" s="14"/>
      <c r="B144" s="232"/>
      <c r="C144" s="233"/>
      <c r="D144" s="222" t="s">
        <v>183</v>
      </c>
      <c r="E144" s="234" t="s">
        <v>19</v>
      </c>
      <c r="F144" s="235" t="s">
        <v>204</v>
      </c>
      <c r="G144" s="233"/>
      <c r="H144" s="236">
        <v>136.90000000000001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2" t="s">
        <v>183</v>
      </c>
      <c r="AU144" s="242" t="s">
        <v>86</v>
      </c>
      <c r="AV144" s="14" t="s">
        <v>181</v>
      </c>
      <c r="AW144" s="14" t="s">
        <v>37</v>
      </c>
      <c r="AX144" s="14" t="s">
        <v>84</v>
      </c>
      <c r="AY144" s="242" t="s">
        <v>175</v>
      </c>
    </row>
    <row r="145" s="2" customFormat="1">
      <c r="A145" s="40"/>
      <c r="B145" s="41"/>
      <c r="C145" s="207" t="s">
        <v>7</v>
      </c>
      <c r="D145" s="207" t="s">
        <v>177</v>
      </c>
      <c r="E145" s="208" t="s">
        <v>762</v>
      </c>
      <c r="F145" s="209" t="s">
        <v>763</v>
      </c>
      <c r="G145" s="210" t="s">
        <v>112</v>
      </c>
      <c r="H145" s="211">
        <v>1721.9000000000001</v>
      </c>
      <c r="I145" s="212"/>
      <c r="J145" s="213">
        <f>ROUND(I145*H145,2)</f>
        <v>0</v>
      </c>
      <c r="K145" s="209" t="s">
        <v>180</v>
      </c>
      <c r="L145" s="46"/>
      <c r="M145" s="214" t="s">
        <v>19</v>
      </c>
      <c r="N145" s="215" t="s">
        <v>47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181</v>
      </c>
      <c r="AT145" s="218" t="s">
        <v>177</v>
      </c>
      <c r="AU145" s="218" t="s">
        <v>86</v>
      </c>
      <c r="AY145" s="19" t="s">
        <v>175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84</v>
      </c>
      <c r="BK145" s="219">
        <f>ROUND(I145*H145,2)</f>
        <v>0</v>
      </c>
      <c r="BL145" s="19" t="s">
        <v>181</v>
      </c>
      <c r="BM145" s="218" t="s">
        <v>764</v>
      </c>
    </row>
    <row r="146" s="13" customFormat="1">
      <c r="A146" s="13"/>
      <c r="B146" s="220"/>
      <c r="C146" s="221"/>
      <c r="D146" s="222" t="s">
        <v>183</v>
      </c>
      <c r="E146" s="223" t="s">
        <v>19</v>
      </c>
      <c r="F146" s="224" t="s">
        <v>686</v>
      </c>
      <c r="G146" s="221"/>
      <c r="H146" s="225">
        <v>1402</v>
      </c>
      <c r="I146" s="226"/>
      <c r="J146" s="221"/>
      <c r="K146" s="221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183</v>
      </c>
      <c r="AU146" s="231" t="s">
        <v>86</v>
      </c>
      <c r="AV146" s="13" t="s">
        <v>86</v>
      </c>
      <c r="AW146" s="13" t="s">
        <v>37</v>
      </c>
      <c r="AX146" s="13" t="s">
        <v>76</v>
      </c>
      <c r="AY146" s="231" t="s">
        <v>175</v>
      </c>
    </row>
    <row r="147" s="13" customFormat="1">
      <c r="A147" s="13"/>
      <c r="B147" s="220"/>
      <c r="C147" s="221"/>
      <c r="D147" s="222" t="s">
        <v>183</v>
      </c>
      <c r="E147" s="223" t="s">
        <v>935</v>
      </c>
      <c r="F147" s="224" t="s">
        <v>971</v>
      </c>
      <c r="G147" s="221"/>
      <c r="H147" s="225">
        <v>319.89999999999998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183</v>
      </c>
      <c r="AU147" s="231" t="s">
        <v>86</v>
      </c>
      <c r="AV147" s="13" t="s">
        <v>86</v>
      </c>
      <c r="AW147" s="13" t="s">
        <v>37</v>
      </c>
      <c r="AX147" s="13" t="s">
        <v>76</v>
      </c>
      <c r="AY147" s="231" t="s">
        <v>175</v>
      </c>
    </row>
    <row r="148" s="14" customFormat="1">
      <c r="A148" s="14"/>
      <c r="B148" s="232"/>
      <c r="C148" s="233"/>
      <c r="D148" s="222" t="s">
        <v>183</v>
      </c>
      <c r="E148" s="234" t="s">
        <v>19</v>
      </c>
      <c r="F148" s="235" t="s">
        <v>204</v>
      </c>
      <c r="G148" s="233"/>
      <c r="H148" s="236">
        <v>1721.9000000000001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2" t="s">
        <v>183</v>
      </c>
      <c r="AU148" s="242" t="s">
        <v>86</v>
      </c>
      <c r="AV148" s="14" t="s">
        <v>181</v>
      </c>
      <c r="AW148" s="14" t="s">
        <v>37</v>
      </c>
      <c r="AX148" s="14" t="s">
        <v>84</v>
      </c>
      <c r="AY148" s="242" t="s">
        <v>175</v>
      </c>
    </row>
    <row r="149" s="2" customFormat="1">
      <c r="A149" s="40"/>
      <c r="B149" s="41"/>
      <c r="C149" s="207" t="s">
        <v>297</v>
      </c>
      <c r="D149" s="207" t="s">
        <v>177</v>
      </c>
      <c r="E149" s="208" t="s">
        <v>765</v>
      </c>
      <c r="F149" s="209" t="s">
        <v>766</v>
      </c>
      <c r="G149" s="210" t="s">
        <v>112</v>
      </c>
      <c r="H149" s="211">
        <v>77485.5</v>
      </c>
      <c r="I149" s="212"/>
      <c r="J149" s="213">
        <f>ROUND(I149*H149,2)</f>
        <v>0</v>
      </c>
      <c r="K149" s="209" t="s">
        <v>180</v>
      </c>
      <c r="L149" s="46"/>
      <c r="M149" s="214" t="s">
        <v>19</v>
      </c>
      <c r="N149" s="215" t="s">
        <v>47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181</v>
      </c>
      <c r="AT149" s="218" t="s">
        <v>177</v>
      </c>
      <c r="AU149" s="218" t="s">
        <v>86</v>
      </c>
      <c r="AY149" s="19" t="s">
        <v>175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84</v>
      </c>
      <c r="BK149" s="219">
        <f>ROUND(I149*H149,2)</f>
        <v>0</v>
      </c>
      <c r="BL149" s="19" t="s">
        <v>181</v>
      </c>
      <c r="BM149" s="218" t="s">
        <v>767</v>
      </c>
    </row>
    <row r="150" s="13" customFormat="1">
      <c r="A150" s="13"/>
      <c r="B150" s="220"/>
      <c r="C150" s="221"/>
      <c r="D150" s="222" t="s">
        <v>183</v>
      </c>
      <c r="E150" s="221"/>
      <c r="F150" s="224" t="s">
        <v>972</v>
      </c>
      <c r="G150" s="221"/>
      <c r="H150" s="225">
        <v>77485.5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183</v>
      </c>
      <c r="AU150" s="231" t="s">
        <v>86</v>
      </c>
      <c r="AV150" s="13" t="s">
        <v>86</v>
      </c>
      <c r="AW150" s="13" t="s">
        <v>4</v>
      </c>
      <c r="AX150" s="13" t="s">
        <v>84</v>
      </c>
      <c r="AY150" s="231" t="s">
        <v>175</v>
      </c>
    </row>
    <row r="151" s="2" customFormat="1">
      <c r="A151" s="40"/>
      <c r="B151" s="41"/>
      <c r="C151" s="207" t="s">
        <v>303</v>
      </c>
      <c r="D151" s="207" t="s">
        <v>177</v>
      </c>
      <c r="E151" s="208" t="s">
        <v>769</v>
      </c>
      <c r="F151" s="209" t="s">
        <v>770</v>
      </c>
      <c r="G151" s="210" t="s">
        <v>112</v>
      </c>
      <c r="H151" s="211">
        <v>1721.9000000000001</v>
      </c>
      <c r="I151" s="212"/>
      <c r="J151" s="213">
        <f>ROUND(I151*H151,2)</f>
        <v>0</v>
      </c>
      <c r="K151" s="209" t="s">
        <v>180</v>
      </c>
      <c r="L151" s="46"/>
      <c r="M151" s="214" t="s">
        <v>19</v>
      </c>
      <c r="N151" s="215" t="s">
        <v>47</v>
      </c>
      <c r="O151" s="86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8" t="s">
        <v>181</v>
      </c>
      <c r="AT151" s="218" t="s">
        <v>177</v>
      </c>
      <c r="AU151" s="218" t="s">
        <v>86</v>
      </c>
      <c r="AY151" s="19" t="s">
        <v>175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84</v>
      </c>
      <c r="BK151" s="219">
        <f>ROUND(I151*H151,2)</f>
        <v>0</v>
      </c>
      <c r="BL151" s="19" t="s">
        <v>181</v>
      </c>
      <c r="BM151" s="218" t="s">
        <v>771</v>
      </c>
    </row>
    <row r="152" s="2" customFormat="1" ht="16.5" customHeight="1">
      <c r="A152" s="40"/>
      <c r="B152" s="41"/>
      <c r="C152" s="207" t="s">
        <v>307</v>
      </c>
      <c r="D152" s="207" t="s">
        <v>177</v>
      </c>
      <c r="E152" s="208" t="s">
        <v>772</v>
      </c>
      <c r="F152" s="209" t="s">
        <v>773</v>
      </c>
      <c r="G152" s="210" t="s">
        <v>112</v>
      </c>
      <c r="H152" s="211">
        <v>1402</v>
      </c>
      <c r="I152" s="212"/>
      <c r="J152" s="213">
        <f>ROUND(I152*H152,2)</f>
        <v>0</v>
      </c>
      <c r="K152" s="209" t="s">
        <v>180</v>
      </c>
      <c r="L152" s="46"/>
      <c r="M152" s="214" t="s">
        <v>19</v>
      </c>
      <c r="N152" s="215" t="s">
        <v>47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181</v>
      </c>
      <c r="AT152" s="218" t="s">
        <v>177</v>
      </c>
      <c r="AU152" s="218" t="s">
        <v>86</v>
      </c>
      <c r="AY152" s="19" t="s">
        <v>175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84</v>
      </c>
      <c r="BK152" s="219">
        <f>ROUND(I152*H152,2)</f>
        <v>0</v>
      </c>
      <c r="BL152" s="19" t="s">
        <v>181</v>
      </c>
      <c r="BM152" s="218" t="s">
        <v>973</v>
      </c>
    </row>
    <row r="153" s="13" customFormat="1">
      <c r="A153" s="13"/>
      <c r="B153" s="220"/>
      <c r="C153" s="221"/>
      <c r="D153" s="222" t="s">
        <v>183</v>
      </c>
      <c r="E153" s="223" t="s">
        <v>19</v>
      </c>
      <c r="F153" s="224" t="s">
        <v>686</v>
      </c>
      <c r="G153" s="221"/>
      <c r="H153" s="225">
        <v>1402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183</v>
      </c>
      <c r="AU153" s="231" t="s">
        <v>86</v>
      </c>
      <c r="AV153" s="13" t="s">
        <v>86</v>
      </c>
      <c r="AW153" s="13" t="s">
        <v>37</v>
      </c>
      <c r="AX153" s="13" t="s">
        <v>84</v>
      </c>
      <c r="AY153" s="231" t="s">
        <v>175</v>
      </c>
    </row>
    <row r="154" s="2" customFormat="1" ht="16.5" customHeight="1">
      <c r="A154" s="40"/>
      <c r="B154" s="41"/>
      <c r="C154" s="207" t="s">
        <v>311</v>
      </c>
      <c r="D154" s="207" t="s">
        <v>177</v>
      </c>
      <c r="E154" s="208" t="s">
        <v>775</v>
      </c>
      <c r="F154" s="209" t="s">
        <v>776</v>
      </c>
      <c r="G154" s="210" t="s">
        <v>112</v>
      </c>
      <c r="H154" s="211">
        <v>63090</v>
      </c>
      <c r="I154" s="212"/>
      <c r="J154" s="213">
        <f>ROUND(I154*H154,2)</f>
        <v>0</v>
      </c>
      <c r="K154" s="209" t="s">
        <v>180</v>
      </c>
      <c r="L154" s="46"/>
      <c r="M154" s="214" t="s">
        <v>19</v>
      </c>
      <c r="N154" s="215" t="s">
        <v>47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181</v>
      </c>
      <c r="AT154" s="218" t="s">
        <v>177</v>
      </c>
      <c r="AU154" s="218" t="s">
        <v>86</v>
      </c>
      <c r="AY154" s="19" t="s">
        <v>175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84</v>
      </c>
      <c r="BK154" s="219">
        <f>ROUND(I154*H154,2)</f>
        <v>0</v>
      </c>
      <c r="BL154" s="19" t="s">
        <v>181</v>
      </c>
      <c r="BM154" s="218" t="s">
        <v>974</v>
      </c>
    </row>
    <row r="155" s="13" customFormat="1">
      <c r="A155" s="13"/>
      <c r="B155" s="220"/>
      <c r="C155" s="221"/>
      <c r="D155" s="222" t="s">
        <v>183</v>
      </c>
      <c r="E155" s="221"/>
      <c r="F155" s="224" t="s">
        <v>975</v>
      </c>
      <c r="G155" s="221"/>
      <c r="H155" s="225">
        <v>63090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183</v>
      </c>
      <c r="AU155" s="231" t="s">
        <v>86</v>
      </c>
      <c r="AV155" s="13" t="s">
        <v>86</v>
      </c>
      <c r="AW155" s="13" t="s">
        <v>4</v>
      </c>
      <c r="AX155" s="13" t="s">
        <v>84</v>
      </c>
      <c r="AY155" s="231" t="s">
        <v>175</v>
      </c>
    </row>
    <row r="156" s="2" customFormat="1" ht="16.5" customHeight="1">
      <c r="A156" s="40"/>
      <c r="B156" s="41"/>
      <c r="C156" s="207" t="s">
        <v>317</v>
      </c>
      <c r="D156" s="207" t="s">
        <v>177</v>
      </c>
      <c r="E156" s="208" t="s">
        <v>778</v>
      </c>
      <c r="F156" s="209" t="s">
        <v>779</v>
      </c>
      <c r="G156" s="210" t="s">
        <v>112</v>
      </c>
      <c r="H156" s="211">
        <v>1402</v>
      </c>
      <c r="I156" s="212"/>
      <c r="J156" s="213">
        <f>ROUND(I156*H156,2)</f>
        <v>0</v>
      </c>
      <c r="K156" s="209" t="s">
        <v>180</v>
      </c>
      <c r="L156" s="46"/>
      <c r="M156" s="214" t="s">
        <v>19</v>
      </c>
      <c r="N156" s="215" t="s">
        <v>47</v>
      </c>
      <c r="O156" s="86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8" t="s">
        <v>181</v>
      </c>
      <c r="AT156" s="218" t="s">
        <v>177</v>
      </c>
      <c r="AU156" s="218" t="s">
        <v>86</v>
      </c>
      <c r="AY156" s="19" t="s">
        <v>175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84</v>
      </c>
      <c r="BK156" s="219">
        <f>ROUND(I156*H156,2)</f>
        <v>0</v>
      </c>
      <c r="BL156" s="19" t="s">
        <v>181</v>
      </c>
      <c r="BM156" s="218" t="s">
        <v>976</v>
      </c>
    </row>
    <row r="157" s="2" customFormat="1">
      <c r="A157" s="40"/>
      <c r="B157" s="41"/>
      <c r="C157" s="207" t="s">
        <v>324</v>
      </c>
      <c r="D157" s="207" t="s">
        <v>177</v>
      </c>
      <c r="E157" s="208" t="s">
        <v>977</v>
      </c>
      <c r="F157" s="209" t="s">
        <v>978</v>
      </c>
      <c r="G157" s="210" t="s">
        <v>320</v>
      </c>
      <c r="H157" s="211">
        <v>312</v>
      </c>
      <c r="I157" s="212"/>
      <c r="J157" s="213">
        <f>ROUND(I157*H157,2)</f>
        <v>0</v>
      </c>
      <c r="K157" s="209" t="s">
        <v>180</v>
      </c>
      <c r="L157" s="46"/>
      <c r="M157" s="214" t="s">
        <v>19</v>
      </c>
      <c r="N157" s="215" t="s">
        <v>47</v>
      </c>
      <c r="O157" s="86"/>
      <c r="P157" s="216">
        <f>O157*H157</f>
        <v>0</v>
      </c>
      <c r="Q157" s="216">
        <v>8.0000000000000007E-05</v>
      </c>
      <c r="R157" s="216">
        <f>Q157*H157</f>
        <v>0.024960000000000003</v>
      </c>
      <c r="S157" s="216">
        <v>0</v>
      </c>
      <c r="T157" s="21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181</v>
      </c>
      <c r="AT157" s="218" t="s">
        <v>177</v>
      </c>
      <c r="AU157" s="218" t="s">
        <v>86</v>
      </c>
      <c r="AY157" s="19" t="s">
        <v>175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84</v>
      </c>
      <c r="BK157" s="219">
        <f>ROUND(I157*H157,2)</f>
        <v>0</v>
      </c>
      <c r="BL157" s="19" t="s">
        <v>181</v>
      </c>
      <c r="BM157" s="218" t="s">
        <v>979</v>
      </c>
    </row>
    <row r="158" s="13" customFormat="1">
      <c r="A158" s="13"/>
      <c r="B158" s="220"/>
      <c r="C158" s="221"/>
      <c r="D158" s="222" t="s">
        <v>183</v>
      </c>
      <c r="E158" s="223" t="s">
        <v>19</v>
      </c>
      <c r="F158" s="224" t="s">
        <v>980</v>
      </c>
      <c r="G158" s="221"/>
      <c r="H158" s="225">
        <v>312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183</v>
      </c>
      <c r="AU158" s="231" t="s">
        <v>86</v>
      </c>
      <c r="AV158" s="13" t="s">
        <v>86</v>
      </c>
      <c r="AW158" s="13" t="s">
        <v>37</v>
      </c>
      <c r="AX158" s="13" t="s">
        <v>84</v>
      </c>
      <c r="AY158" s="231" t="s">
        <v>175</v>
      </c>
    </row>
    <row r="159" s="2" customFormat="1" ht="21.75" customHeight="1">
      <c r="A159" s="40"/>
      <c r="B159" s="41"/>
      <c r="C159" s="207" t="s">
        <v>329</v>
      </c>
      <c r="D159" s="207" t="s">
        <v>177</v>
      </c>
      <c r="E159" s="208" t="s">
        <v>981</v>
      </c>
      <c r="F159" s="209" t="s">
        <v>982</v>
      </c>
      <c r="G159" s="210" t="s">
        <v>320</v>
      </c>
      <c r="H159" s="211">
        <v>312</v>
      </c>
      <c r="I159" s="212"/>
      <c r="J159" s="213">
        <f>ROUND(I159*H159,2)</f>
        <v>0</v>
      </c>
      <c r="K159" s="209" t="s">
        <v>180</v>
      </c>
      <c r="L159" s="46"/>
      <c r="M159" s="214" t="s">
        <v>19</v>
      </c>
      <c r="N159" s="215" t="s">
        <v>47</v>
      </c>
      <c r="O159" s="86"/>
      <c r="P159" s="216">
        <f>O159*H159</f>
        <v>0</v>
      </c>
      <c r="Q159" s="216">
        <v>0.00050000000000000001</v>
      </c>
      <c r="R159" s="216">
        <f>Q159*H159</f>
        <v>0.156</v>
      </c>
      <c r="S159" s="216">
        <v>0</v>
      </c>
      <c r="T159" s="21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8" t="s">
        <v>181</v>
      </c>
      <c r="AT159" s="218" t="s">
        <v>177</v>
      </c>
      <c r="AU159" s="218" t="s">
        <v>86</v>
      </c>
      <c r="AY159" s="19" t="s">
        <v>175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84</v>
      </c>
      <c r="BK159" s="219">
        <f>ROUND(I159*H159,2)</f>
        <v>0</v>
      </c>
      <c r="BL159" s="19" t="s">
        <v>181</v>
      </c>
      <c r="BM159" s="218" t="s">
        <v>983</v>
      </c>
    </row>
    <row r="160" s="2" customFormat="1">
      <c r="A160" s="40"/>
      <c r="B160" s="41"/>
      <c r="C160" s="207" t="s">
        <v>334</v>
      </c>
      <c r="D160" s="207" t="s">
        <v>177</v>
      </c>
      <c r="E160" s="208" t="s">
        <v>984</v>
      </c>
      <c r="F160" s="209" t="s">
        <v>985</v>
      </c>
      <c r="G160" s="210" t="s">
        <v>270</v>
      </c>
      <c r="H160" s="211">
        <v>0.57599999999999996</v>
      </c>
      <c r="I160" s="212"/>
      <c r="J160" s="213">
        <f>ROUND(I160*H160,2)</f>
        <v>0</v>
      </c>
      <c r="K160" s="209" t="s">
        <v>180</v>
      </c>
      <c r="L160" s="46"/>
      <c r="M160" s="214" t="s">
        <v>19</v>
      </c>
      <c r="N160" s="215" t="s">
        <v>47</v>
      </c>
      <c r="O160" s="86"/>
      <c r="P160" s="216">
        <f>O160*H160</f>
        <v>0</v>
      </c>
      <c r="Q160" s="216">
        <v>0</v>
      </c>
      <c r="R160" s="216">
        <f>Q160*H160</f>
        <v>0</v>
      </c>
      <c r="S160" s="216">
        <v>1.95</v>
      </c>
      <c r="T160" s="217">
        <f>S160*H160</f>
        <v>1.1232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8" t="s">
        <v>181</v>
      </c>
      <c r="AT160" s="218" t="s">
        <v>177</v>
      </c>
      <c r="AU160" s="218" t="s">
        <v>86</v>
      </c>
      <c r="AY160" s="19" t="s">
        <v>175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84</v>
      </c>
      <c r="BK160" s="219">
        <f>ROUND(I160*H160,2)</f>
        <v>0</v>
      </c>
      <c r="BL160" s="19" t="s">
        <v>181</v>
      </c>
      <c r="BM160" s="218" t="s">
        <v>986</v>
      </c>
    </row>
    <row r="161" s="13" customFormat="1">
      <c r="A161" s="13"/>
      <c r="B161" s="220"/>
      <c r="C161" s="221"/>
      <c r="D161" s="222" t="s">
        <v>183</v>
      </c>
      <c r="E161" s="223" t="s">
        <v>19</v>
      </c>
      <c r="F161" s="224" t="s">
        <v>952</v>
      </c>
      <c r="G161" s="221"/>
      <c r="H161" s="225">
        <v>0.57599999999999996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183</v>
      </c>
      <c r="AU161" s="231" t="s">
        <v>86</v>
      </c>
      <c r="AV161" s="13" t="s">
        <v>86</v>
      </c>
      <c r="AW161" s="13" t="s">
        <v>37</v>
      </c>
      <c r="AX161" s="13" t="s">
        <v>84</v>
      </c>
      <c r="AY161" s="231" t="s">
        <v>175</v>
      </c>
    </row>
    <row r="162" s="2" customFormat="1" ht="16.5" customHeight="1">
      <c r="A162" s="40"/>
      <c r="B162" s="41"/>
      <c r="C162" s="207" t="s">
        <v>339</v>
      </c>
      <c r="D162" s="207" t="s">
        <v>177</v>
      </c>
      <c r="E162" s="208" t="s">
        <v>781</v>
      </c>
      <c r="F162" s="209" t="s">
        <v>782</v>
      </c>
      <c r="G162" s="210" t="s">
        <v>270</v>
      </c>
      <c r="H162" s="211">
        <v>42.079999999999998</v>
      </c>
      <c r="I162" s="212"/>
      <c r="J162" s="213">
        <f>ROUND(I162*H162,2)</f>
        <v>0</v>
      </c>
      <c r="K162" s="209" t="s">
        <v>180</v>
      </c>
      <c r="L162" s="46"/>
      <c r="M162" s="214" t="s">
        <v>19</v>
      </c>
      <c r="N162" s="215" t="s">
        <v>47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2.3999999999999999</v>
      </c>
      <c r="T162" s="217">
        <f>S162*H162</f>
        <v>100.99199999999999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181</v>
      </c>
      <c r="AT162" s="218" t="s">
        <v>177</v>
      </c>
      <c r="AU162" s="218" t="s">
        <v>86</v>
      </c>
      <c r="AY162" s="19" t="s">
        <v>175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84</v>
      </c>
      <c r="BK162" s="219">
        <f>ROUND(I162*H162,2)</f>
        <v>0</v>
      </c>
      <c r="BL162" s="19" t="s">
        <v>181</v>
      </c>
      <c r="BM162" s="218" t="s">
        <v>783</v>
      </c>
    </row>
    <row r="163" s="13" customFormat="1">
      <c r="A163" s="13"/>
      <c r="B163" s="220"/>
      <c r="C163" s="221"/>
      <c r="D163" s="222" t="s">
        <v>183</v>
      </c>
      <c r="E163" s="223" t="s">
        <v>921</v>
      </c>
      <c r="F163" s="224" t="s">
        <v>987</v>
      </c>
      <c r="G163" s="221"/>
      <c r="H163" s="225">
        <v>149.09999999999999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183</v>
      </c>
      <c r="AU163" s="231" t="s">
        <v>86</v>
      </c>
      <c r="AV163" s="13" t="s">
        <v>86</v>
      </c>
      <c r="AW163" s="13" t="s">
        <v>37</v>
      </c>
      <c r="AX163" s="13" t="s">
        <v>76</v>
      </c>
      <c r="AY163" s="231" t="s">
        <v>175</v>
      </c>
    </row>
    <row r="164" s="13" customFormat="1">
      <c r="A164" s="13"/>
      <c r="B164" s="220"/>
      <c r="C164" s="221"/>
      <c r="D164" s="222" t="s">
        <v>183</v>
      </c>
      <c r="E164" s="223" t="s">
        <v>926</v>
      </c>
      <c r="F164" s="224" t="s">
        <v>988</v>
      </c>
      <c r="G164" s="221"/>
      <c r="H164" s="225">
        <v>14.699999999999999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183</v>
      </c>
      <c r="AU164" s="231" t="s">
        <v>86</v>
      </c>
      <c r="AV164" s="13" t="s">
        <v>86</v>
      </c>
      <c r="AW164" s="13" t="s">
        <v>37</v>
      </c>
      <c r="AX164" s="13" t="s">
        <v>76</v>
      </c>
      <c r="AY164" s="231" t="s">
        <v>175</v>
      </c>
    </row>
    <row r="165" s="13" customFormat="1">
      <c r="A165" s="13"/>
      <c r="B165" s="220"/>
      <c r="C165" s="221"/>
      <c r="D165" s="222" t="s">
        <v>183</v>
      </c>
      <c r="E165" s="223" t="s">
        <v>930</v>
      </c>
      <c r="F165" s="224" t="s">
        <v>989</v>
      </c>
      <c r="G165" s="221"/>
      <c r="H165" s="225">
        <v>17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183</v>
      </c>
      <c r="AU165" s="231" t="s">
        <v>86</v>
      </c>
      <c r="AV165" s="13" t="s">
        <v>86</v>
      </c>
      <c r="AW165" s="13" t="s">
        <v>37</v>
      </c>
      <c r="AX165" s="13" t="s">
        <v>76</v>
      </c>
      <c r="AY165" s="231" t="s">
        <v>175</v>
      </c>
    </row>
    <row r="166" s="13" customFormat="1">
      <c r="A166" s="13"/>
      <c r="B166" s="220"/>
      <c r="C166" s="221"/>
      <c r="D166" s="222" t="s">
        <v>183</v>
      </c>
      <c r="E166" s="223" t="s">
        <v>19</v>
      </c>
      <c r="F166" s="224" t="s">
        <v>990</v>
      </c>
      <c r="G166" s="221"/>
      <c r="H166" s="225">
        <v>42.079999999999998</v>
      </c>
      <c r="I166" s="226"/>
      <c r="J166" s="221"/>
      <c r="K166" s="221"/>
      <c r="L166" s="227"/>
      <c r="M166" s="228"/>
      <c r="N166" s="229"/>
      <c r="O166" s="229"/>
      <c r="P166" s="229"/>
      <c r="Q166" s="229"/>
      <c r="R166" s="229"/>
      <c r="S166" s="229"/>
      <c r="T166" s="23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1" t="s">
        <v>183</v>
      </c>
      <c r="AU166" s="231" t="s">
        <v>86</v>
      </c>
      <c r="AV166" s="13" t="s">
        <v>86</v>
      </c>
      <c r="AW166" s="13" t="s">
        <v>37</v>
      </c>
      <c r="AX166" s="13" t="s">
        <v>84</v>
      </c>
      <c r="AY166" s="231" t="s">
        <v>175</v>
      </c>
    </row>
    <row r="167" s="2" customFormat="1" ht="44.25" customHeight="1">
      <c r="A167" s="40"/>
      <c r="B167" s="41"/>
      <c r="C167" s="207" t="s">
        <v>344</v>
      </c>
      <c r="D167" s="207" t="s">
        <v>177</v>
      </c>
      <c r="E167" s="208" t="s">
        <v>991</v>
      </c>
      <c r="F167" s="209" t="s">
        <v>992</v>
      </c>
      <c r="G167" s="210" t="s">
        <v>123</v>
      </c>
      <c r="H167" s="211">
        <v>155.09999999999999</v>
      </c>
      <c r="I167" s="212"/>
      <c r="J167" s="213">
        <f>ROUND(I167*H167,2)</f>
        <v>0</v>
      </c>
      <c r="K167" s="209" t="s">
        <v>180</v>
      </c>
      <c r="L167" s="46"/>
      <c r="M167" s="214" t="s">
        <v>19</v>
      </c>
      <c r="N167" s="215" t="s">
        <v>47</v>
      </c>
      <c r="O167" s="86"/>
      <c r="P167" s="216">
        <f>O167*H167</f>
        <v>0</v>
      </c>
      <c r="Q167" s="216">
        <v>0</v>
      </c>
      <c r="R167" s="216">
        <f>Q167*H167</f>
        <v>0</v>
      </c>
      <c r="S167" s="216">
        <v>0.025000000000000001</v>
      </c>
      <c r="T167" s="217">
        <f>S167*H167</f>
        <v>3.8774999999999999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8" t="s">
        <v>181</v>
      </c>
      <c r="AT167" s="218" t="s">
        <v>177</v>
      </c>
      <c r="AU167" s="218" t="s">
        <v>86</v>
      </c>
      <c r="AY167" s="19" t="s">
        <v>175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84</v>
      </c>
      <c r="BK167" s="219">
        <f>ROUND(I167*H167,2)</f>
        <v>0</v>
      </c>
      <c r="BL167" s="19" t="s">
        <v>181</v>
      </c>
      <c r="BM167" s="218" t="s">
        <v>993</v>
      </c>
    </row>
    <row r="168" s="13" customFormat="1">
      <c r="A168" s="13"/>
      <c r="B168" s="220"/>
      <c r="C168" s="221"/>
      <c r="D168" s="222" t="s">
        <v>183</v>
      </c>
      <c r="E168" s="223" t="s">
        <v>19</v>
      </c>
      <c r="F168" s="224" t="s">
        <v>994</v>
      </c>
      <c r="G168" s="221"/>
      <c r="H168" s="225">
        <v>155.09999999999999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183</v>
      </c>
      <c r="AU168" s="231" t="s">
        <v>86</v>
      </c>
      <c r="AV168" s="13" t="s">
        <v>86</v>
      </c>
      <c r="AW168" s="13" t="s">
        <v>37</v>
      </c>
      <c r="AX168" s="13" t="s">
        <v>84</v>
      </c>
      <c r="AY168" s="231" t="s">
        <v>175</v>
      </c>
    </row>
    <row r="169" s="2" customFormat="1" ht="16.5" customHeight="1">
      <c r="A169" s="40"/>
      <c r="B169" s="41"/>
      <c r="C169" s="207" t="s">
        <v>350</v>
      </c>
      <c r="D169" s="207" t="s">
        <v>177</v>
      </c>
      <c r="E169" s="208" t="s">
        <v>786</v>
      </c>
      <c r="F169" s="209" t="s">
        <v>787</v>
      </c>
      <c r="G169" s="210" t="s">
        <v>123</v>
      </c>
      <c r="H169" s="211">
        <v>108</v>
      </c>
      <c r="I169" s="212"/>
      <c r="J169" s="213">
        <f>ROUND(I169*H169,2)</f>
        <v>0</v>
      </c>
      <c r="K169" s="209" t="s">
        <v>180</v>
      </c>
      <c r="L169" s="46"/>
      <c r="M169" s="214" t="s">
        <v>19</v>
      </c>
      <c r="N169" s="215" t="s">
        <v>47</v>
      </c>
      <c r="O169" s="86"/>
      <c r="P169" s="216">
        <f>O169*H169</f>
        <v>0</v>
      </c>
      <c r="Q169" s="216">
        <v>0</v>
      </c>
      <c r="R169" s="216">
        <f>Q169*H169</f>
        <v>0</v>
      </c>
      <c r="S169" s="216">
        <v>0.001</v>
      </c>
      <c r="T169" s="217">
        <f>S169*H169</f>
        <v>0.108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8" t="s">
        <v>181</v>
      </c>
      <c r="AT169" s="218" t="s">
        <v>177</v>
      </c>
      <c r="AU169" s="218" t="s">
        <v>86</v>
      </c>
      <c r="AY169" s="19" t="s">
        <v>175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84</v>
      </c>
      <c r="BK169" s="219">
        <f>ROUND(I169*H169,2)</f>
        <v>0</v>
      </c>
      <c r="BL169" s="19" t="s">
        <v>181</v>
      </c>
      <c r="BM169" s="218" t="s">
        <v>788</v>
      </c>
    </row>
    <row r="170" s="13" customFormat="1">
      <c r="A170" s="13"/>
      <c r="B170" s="220"/>
      <c r="C170" s="221"/>
      <c r="D170" s="222" t="s">
        <v>183</v>
      </c>
      <c r="E170" s="223" t="s">
        <v>698</v>
      </c>
      <c r="F170" s="224" t="s">
        <v>995</v>
      </c>
      <c r="G170" s="221"/>
      <c r="H170" s="225">
        <v>18</v>
      </c>
      <c r="I170" s="226"/>
      <c r="J170" s="221"/>
      <c r="K170" s="221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183</v>
      </c>
      <c r="AU170" s="231" t="s">
        <v>86</v>
      </c>
      <c r="AV170" s="13" t="s">
        <v>86</v>
      </c>
      <c r="AW170" s="13" t="s">
        <v>37</v>
      </c>
      <c r="AX170" s="13" t="s">
        <v>76</v>
      </c>
      <c r="AY170" s="231" t="s">
        <v>175</v>
      </c>
    </row>
    <row r="171" s="13" customFormat="1">
      <c r="A171" s="13"/>
      <c r="B171" s="220"/>
      <c r="C171" s="221"/>
      <c r="D171" s="222" t="s">
        <v>183</v>
      </c>
      <c r="E171" s="223" t="s">
        <v>694</v>
      </c>
      <c r="F171" s="224" t="s">
        <v>996</v>
      </c>
      <c r="G171" s="221"/>
      <c r="H171" s="225">
        <v>108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183</v>
      </c>
      <c r="AU171" s="231" t="s">
        <v>86</v>
      </c>
      <c r="AV171" s="13" t="s">
        <v>86</v>
      </c>
      <c r="AW171" s="13" t="s">
        <v>37</v>
      </c>
      <c r="AX171" s="13" t="s">
        <v>84</v>
      </c>
      <c r="AY171" s="231" t="s">
        <v>175</v>
      </c>
    </row>
    <row r="172" s="2" customFormat="1">
      <c r="A172" s="40"/>
      <c r="B172" s="41"/>
      <c r="C172" s="207" t="s">
        <v>357</v>
      </c>
      <c r="D172" s="207" t="s">
        <v>177</v>
      </c>
      <c r="E172" s="208" t="s">
        <v>791</v>
      </c>
      <c r="F172" s="209" t="s">
        <v>792</v>
      </c>
      <c r="G172" s="210" t="s">
        <v>123</v>
      </c>
      <c r="H172" s="211">
        <v>31</v>
      </c>
      <c r="I172" s="212"/>
      <c r="J172" s="213">
        <f>ROUND(I172*H172,2)</f>
        <v>0</v>
      </c>
      <c r="K172" s="209" t="s">
        <v>180</v>
      </c>
      <c r="L172" s="46"/>
      <c r="M172" s="214" t="s">
        <v>19</v>
      </c>
      <c r="N172" s="215" t="s">
        <v>47</v>
      </c>
      <c r="O172" s="86"/>
      <c r="P172" s="216">
        <f>O172*H172</f>
        <v>0</v>
      </c>
      <c r="Q172" s="216">
        <v>0.00081999999999999998</v>
      </c>
      <c r="R172" s="216">
        <f>Q172*H172</f>
        <v>0.025419999999999998</v>
      </c>
      <c r="S172" s="216">
        <v>0.010999999999999999</v>
      </c>
      <c r="T172" s="217">
        <f>S172*H172</f>
        <v>0.34099999999999997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181</v>
      </c>
      <c r="AT172" s="218" t="s">
        <v>177</v>
      </c>
      <c r="AU172" s="218" t="s">
        <v>86</v>
      </c>
      <c r="AY172" s="19" t="s">
        <v>175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84</v>
      </c>
      <c r="BK172" s="219">
        <f>ROUND(I172*H172,2)</f>
        <v>0</v>
      </c>
      <c r="BL172" s="19" t="s">
        <v>181</v>
      </c>
      <c r="BM172" s="218" t="s">
        <v>793</v>
      </c>
    </row>
    <row r="173" s="2" customFormat="1">
      <c r="A173" s="40"/>
      <c r="B173" s="41"/>
      <c r="C173" s="42"/>
      <c r="D173" s="222" t="s">
        <v>217</v>
      </c>
      <c r="E173" s="42"/>
      <c r="F173" s="243" t="s">
        <v>794</v>
      </c>
      <c r="G173" s="42"/>
      <c r="H173" s="42"/>
      <c r="I173" s="244"/>
      <c r="J173" s="42"/>
      <c r="K173" s="42"/>
      <c r="L173" s="46"/>
      <c r="M173" s="245"/>
      <c r="N173" s="246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217</v>
      </c>
      <c r="AU173" s="19" t="s">
        <v>86</v>
      </c>
    </row>
    <row r="174" s="13" customFormat="1">
      <c r="A174" s="13"/>
      <c r="B174" s="220"/>
      <c r="C174" s="221"/>
      <c r="D174" s="222" t="s">
        <v>183</v>
      </c>
      <c r="E174" s="223" t="s">
        <v>19</v>
      </c>
      <c r="F174" s="224" t="s">
        <v>795</v>
      </c>
      <c r="G174" s="221"/>
      <c r="H174" s="225">
        <v>62.200000000000003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1" t="s">
        <v>183</v>
      </c>
      <c r="AU174" s="231" t="s">
        <v>86</v>
      </c>
      <c r="AV174" s="13" t="s">
        <v>86</v>
      </c>
      <c r="AW174" s="13" t="s">
        <v>37</v>
      </c>
      <c r="AX174" s="13" t="s">
        <v>76</v>
      </c>
      <c r="AY174" s="231" t="s">
        <v>175</v>
      </c>
    </row>
    <row r="175" s="13" customFormat="1">
      <c r="A175" s="13"/>
      <c r="B175" s="220"/>
      <c r="C175" s="221"/>
      <c r="D175" s="222" t="s">
        <v>183</v>
      </c>
      <c r="E175" s="223" t="s">
        <v>696</v>
      </c>
      <c r="F175" s="224" t="s">
        <v>997</v>
      </c>
      <c r="G175" s="221"/>
      <c r="H175" s="225">
        <v>62</v>
      </c>
      <c r="I175" s="226"/>
      <c r="J175" s="221"/>
      <c r="K175" s="221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183</v>
      </c>
      <c r="AU175" s="231" t="s">
        <v>86</v>
      </c>
      <c r="AV175" s="13" t="s">
        <v>86</v>
      </c>
      <c r="AW175" s="13" t="s">
        <v>37</v>
      </c>
      <c r="AX175" s="13" t="s">
        <v>76</v>
      </c>
      <c r="AY175" s="231" t="s">
        <v>175</v>
      </c>
    </row>
    <row r="176" s="13" customFormat="1">
      <c r="A176" s="13"/>
      <c r="B176" s="220"/>
      <c r="C176" s="221"/>
      <c r="D176" s="222" t="s">
        <v>183</v>
      </c>
      <c r="E176" s="223" t="s">
        <v>19</v>
      </c>
      <c r="F176" s="224" t="s">
        <v>797</v>
      </c>
      <c r="G176" s="221"/>
      <c r="H176" s="225">
        <v>31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183</v>
      </c>
      <c r="AU176" s="231" t="s">
        <v>86</v>
      </c>
      <c r="AV176" s="13" t="s">
        <v>86</v>
      </c>
      <c r="AW176" s="13" t="s">
        <v>37</v>
      </c>
      <c r="AX176" s="13" t="s">
        <v>84</v>
      </c>
      <c r="AY176" s="231" t="s">
        <v>175</v>
      </c>
    </row>
    <row r="177" s="2" customFormat="1" ht="16.5" customHeight="1">
      <c r="A177" s="40"/>
      <c r="B177" s="41"/>
      <c r="C177" s="207" t="s">
        <v>364</v>
      </c>
      <c r="D177" s="207" t="s">
        <v>177</v>
      </c>
      <c r="E177" s="208" t="s">
        <v>798</v>
      </c>
      <c r="F177" s="209" t="s">
        <v>799</v>
      </c>
      <c r="G177" s="210" t="s">
        <v>112</v>
      </c>
      <c r="H177" s="211">
        <v>701</v>
      </c>
      <c r="I177" s="212"/>
      <c r="J177" s="213">
        <f>ROUND(I177*H177,2)</f>
        <v>0</v>
      </c>
      <c r="K177" s="209" t="s">
        <v>180</v>
      </c>
      <c r="L177" s="46"/>
      <c r="M177" s="214" t="s">
        <v>19</v>
      </c>
      <c r="N177" s="215" t="s">
        <v>47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0.066000000000000003</v>
      </c>
      <c r="T177" s="217">
        <f>S177*H177</f>
        <v>46.266000000000005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181</v>
      </c>
      <c r="AT177" s="218" t="s">
        <v>177</v>
      </c>
      <c r="AU177" s="218" t="s">
        <v>86</v>
      </c>
      <c r="AY177" s="19" t="s">
        <v>175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84</v>
      </c>
      <c r="BK177" s="219">
        <f>ROUND(I177*H177,2)</f>
        <v>0</v>
      </c>
      <c r="BL177" s="19" t="s">
        <v>181</v>
      </c>
      <c r="BM177" s="218" t="s">
        <v>800</v>
      </c>
    </row>
    <row r="178" s="2" customFormat="1">
      <c r="A178" s="40"/>
      <c r="B178" s="41"/>
      <c r="C178" s="42"/>
      <c r="D178" s="222" t="s">
        <v>217</v>
      </c>
      <c r="E178" s="42"/>
      <c r="F178" s="243" t="s">
        <v>801</v>
      </c>
      <c r="G178" s="42"/>
      <c r="H178" s="42"/>
      <c r="I178" s="244"/>
      <c r="J178" s="42"/>
      <c r="K178" s="42"/>
      <c r="L178" s="46"/>
      <c r="M178" s="245"/>
      <c r="N178" s="24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217</v>
      </c>
      <c r="AU178" s="19" t="s">
        <v>86</v>
      </c>
    </row>
    <row r="179" s="13" customFormat="1">
      <c r="A179" s="13"/>
      <c r="B179" s="220"/>
      <c r="C179" s="221"/>
      <c r="D179" s="222" t="s">
        <v>183</v>
      </c>
      <c r="E179" s="223" t="s">
        <v>19</v>
      </c>
      <c r="F179" s="224" t="s">
        <v>802</v>
      </c>
      <c r="G179" s="221"/>
      <c r="H179" s="225">
        <v>701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183</v>
      </c>
      <c r="AU179" s="231" t="s">
        <v>86</v>
      </c>
      <c r="AV179" s="13" t="s">
        <v>86</v>
      </c>
      <c r="AW179" s="13" t="s">
        <v>37</v>
      </c>
      <c r="AX179" s="13" t="s">
        <v>84</v>
      </c>
      <c r="AY179" s="231" t="s">
        <v>175</v>
      </c>
    </row>
    <row r="180" s="2" customFormat="1" ht="16.5" customHeight="1">
      <c r="A180" s="40"/>
      <c r="B180" s="41"/>
      <c r="C180" s="207" t="s">
        <v>368</v>
      </c>
      <c r="D180" s="207" t="s">
        <v>177</v>
      </c>
      <c r="E180" s="208" t="s">
        <v>998</v>
      </c>
      <c r="F180" s="209" t="s">
        <v>999</v>
      </c>
      <c r="G180" s="210" t="s">
        <v>112</v>
      </c>
      <c r="H180" s="211">
        <v>31.989999999999998</v>
      </c>
      <c r="I180" s="212"/>
      <c r="J180" s="213">
        <f>ROUND(I180*H180,2)</f>
        <v>0</v>
      </c>
      <c r="K180" s="209" t="s">
        <v>180</v>
      </c>
      <c r="L180" s="46"/>
      <c r="M180" s="214" t="s">
        <v>19</v>
      </c>
      <c r="N180" s="215" t="s">
        <v>47</v>
      </c>
      <c r="O180" s="86"/>
      <c r="P180" s="216">
        <f>O180*H180</f>
        <v>0</v>
      </c>
      <c r="Q180" s="216">
        <v>0</v>
      </c>
      <c r="R180" s="216">
        <f>Q180*H180</f>
        <v>0</v>
      </c>
      <c r="S180" s="216">
        <v>0.066000000000000003</v>
      </c>
      <c r="T180" s="217">
        <f>S180*H180</f>
        <v>2.1113400000000002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181</v>
      </c>
      <c r="AT180" s="218" t="s">
        <v>177</v>
      </c>
      <c r="AU180" s="218" t="s">
        <v>86</v>
      </c>
      <c r="AY180" s="19" t="s">
        <v>175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84</v>
      </c>
      <c r="BK180" s="219">
        <f>ROUND(I180*H180,2)</f>
        <v>0</v>
      </c>
      <c r="BL180" s="19" t="s">
        <v>181</v>
      </c>
      <c r="BM180" s="218" t="s">
        <v>1000</v>
      </c>
    </row>
    <row r="181" s="13" customFormat="1">
      <c r="A181" s="13"/>
      <c r="B181" s="220"/>
      <c r="C181" s="221"/>
      <c r="D181" s="222" t="s">
        <v>183</v>
      </c>
      <c r="E181" s="223" t="s">
        <v>19</v>
      </c>
      <c r="F181" s="224" t="s">
        <v>1001</v>
      </c>
      <c r="G181" s="221"/>
      <c r="H181" s="225">
        <v>31.989999999999998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183</v>
      </c>
      <c r="AU181" s="231" t="s">
        <v>86</v>
      </c>
      <c r="AV181" s="13" t="s">
        <v>86</v>
      </c>
      <c r="AW181" s="13" t="s">
        <v>37</v>
      </c>
      <c r="AX181" s="13" t="s">
        <v>84</v>
      </c>
      <c r="AY181" s="231" t="s">
        <v>175</v>
      </c>
    </row>
    <row r="182" s="2" customFormat="1" ht="16.5" customHeight="1">
      <c r="A182" s="40"/>
      <c r="B182" s="41"/>
      <c r="C182" s="207" t="s">
        <v>373</v>
      </c>
      <c r="D182" s="207" t="s">
        <v>177</v>
      </c>
      <c r="E182" s="208" t="s">
        <v>803</v>
      </c>
      <c r="F182" s="209" t="s">
        <v>804</v>
      </c>
      <c r="G182" s="210" t="s">
        <v>112</v>
      </c>
      <c r="H182" s="211">
        <v>366.495</v>
      </c>
      <c r="I182" s="212"/>
      <c r="J182" s="213">
        <f>ROUND(I182*H182,2)</f>
        <v>0</v>
      </c>
      <c r="K182" s="209" t="s">
        <v>180</v>
      </c>
      <c r="L182" s="46"/>
      <c r="M182" s="214" t="s">
        <v>19</v>
      </c>
      <c r="N182" s="215" t="s">
        <v>47</v>
      </c>
      <c r="O182" s="86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181</v>
      </c>
      <c r="AT182" s="218" t="s">
        <v>177</v>
      </c>
      <c r="AU182" s="218" t="s">
        <v>86</v>
      </c>
      <c r="AY182" s="19" t="s">
        <v>175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84</v>
      </c>
      <c r="BK182" s="219">
        <f>ROUND(I182*H182,2)</f>
        <v>0</v>
      </c>
      <c r="BL182" s="19" t="s">
        <v>181</v>
      </c>
      <c r="BM182" s="218" t="s">
        <v>805</v>
      </c>
    </row>
    <row r="183" s="2" customFormat="1">
      <c r="A183" s="40"/>
      <c r="B183" s="41"/>
      <c r="C183" s="42"/>
      <c r="D183" s="222" t="s">
        <v>217</v>
      </c>
      <c r="E183" s="42"/>
      <c r="F183" s="243" t="s">
        <v>806</v>
      </c>
      <c r="G183" s="42"/>
      <c r="H183" s="42"/>
      <c r="I183" s="244"/>
      <c r="J183" s="42"/>
      <c r="K183" s="42"/>
      <c r="L183" s="46"/>
      <c r="M183" s="245"/>
      <c r="N183" s="24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217</v>
      </c>
      <c r="AU183" s="19" t="s">
        <v>86</v>
      </c>
    </row>
    <row r="184" s="13" customFormat="1">
      <c r="A184" s="13"/>
      <c r="B184" s="220"/>
      <c r="C184" s="221"/>
      <c r="D184" s="222" t="s">
        <v>183</v>
      </c>
      <c r="E184" s="223" t="s">
        <v>19</v>
      </c>
      <c r="F184" s="224" t="s">
        <v>1002</v>
      </c>
      <c r="G184" s="221"/>
      <c r="H184" s="225">
        <v>732.99000000000001</v>
      </c>
      <c r="I184" s="226"/>
      <c r="J184" s="221"/>
      <c r="K184" s="221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183</v>
      </c>
      <c r="AU184" s="231" t="s">
        <v>86</v>
      </c>
      <c r="AV184" s="13" t="s">
        <v>86</v>
      </c>
      <c r="AW184" s="13" t="s">
        <v>37</v>
      </c>
      <c r="AX184" s="13" t="s">
        <v>84</v>
      </c>
      <c r="AY184" s="231" t="s">
        <v>175</v>
      </c>
    </row>
    <row r="185" s="13" customFormat="1">
      <c r="A185" s="13"/>
      <c r="B185" s="220"/>
      <c r="C185" s="221"/>
      <c r="D185" s="222" t="s">
        <v>183</v>
      </c>
      <c r="E185" s="221"/>
      <c r="F185" s="224" t="s">
        <v>1003</v>
      </c>
      <c r="G185" s="221"/>
      <c r="H185" s="225">
        <v>366.495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183</v>
      </c>
      <c r="AU185" s="231" t="s">
        <v>86</v>
      </c>
      <c r="AV185" s="13" t="s">
        <v>86</v>
      </c>
      <c r="AW185" s="13" t="s">
        <v>4</v>
      </c>
      <c r="AX185" s="13" t="s">
        <v>84</v>
      </c>
      <c r="AY185" s="231" t="s">
        <v>175</v>
      </c>
    </row>
    <row r="186" s="2" customFormat="1" ht="21.75" customHeight="1">
      <c r="A186" s="40"/>
      <c r="B186" s="41"/>
      <c r="C186" s="207" t="s">
        <v>378</v>
      </c>
      <c r="D186" s="207" t="s">
        <v>177</v>
      </c>
      <c r="E186" s="208" t="s">
        <v>808</v>
      </c>
      <c r="F186" s="209" t="s">
        <v>809</v>
      </c>
      <c r="G186" s="210" t="s">
        <v>112</v>
      </c>
      <c r="H186" s="211">
        <v>1402</v>
      </c>
      <c r="I186" s="212"/>
      <c r="J186" s="213">
        <f>ROUND(I186*H186,2)</f>
        <v>0</v>
      </c>
      <c r="K186" s="209" t="s">
        <v>180</v>
      </c>
      <c r="L186" s="46"/>
      <c r="M186" s="214" t="s">
        <v>19</v>
      </c>
      <c r="N186" s="215" t="s">
        <v>47</v>
      </c>
      <c r="O186" s="86"/>
      <c r="P186" s="216">
        <f>O186*H186</f>
        <v>0</v>
      </c>
      <c r="Q186" s="216">
        <v>0</v>
      </c>
      <c r="R186" s="216">
        <f>Q186*H186</f>
        <v>0</v>
      </c>
      <c r="S186" s="216">
        <v>0.074999999999999997</v>
      </c>
      <c r="T186" s="217">
        <f>S186*H186</f>
        <v>105.14999999999999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181</v>
      </c>
      <c r="AT186" s="218" t="s">
        <v>177</v>
      </c>
      <c r="AU186" s="218" t="s">
        <v>86</v>
      </c>
      <c r="AY186" s="19" t="s">
        <v>175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84</v>
      </c>
      <c r="BK186" s="219">
        <f>ROUND(I186*H186,2)</f>
        <v>0</v>
      </c>
      <c r="BL186" s="19" t="s">
        <v>181</v>
      </c>
      <c r="BM186" s="218" t="s">
        <v>810</v>
      </c>
    </row>
    <row r="187" s="13" customFormat="1">
      <c r="A187" s="13"/>
      <c r="B187" s="220"/>
      <c r="C187" s="221"/>
      <c r="D187" s="222" t="s">
        <v>183</v>
      </c>
      <c r="E187" s="223" t="s">
        <v>686</v>
      </c>
      <c r="F187" s="224" t="s">
        <v>1004</v>
      </c>
      <c r="G187" s="221"/>
      <c r="H187" s="225">
        <v>1402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183</v>
      </c>
      <c r="AU187" s="231" t="s">
        <v>86</v>
      </c>
      <c r="AV187" s="13" t="s">
        <v>86</v>
      </c>
      <c r="AW187" s="13" t="s">
        <v>37</v>
      </c>
      <c r="AX187" s="13" t="s">
        <v>84</v>
      </c>
      <c r="AY187" s="231" t="s">
        <v>175</v>
      </c>
    </row>
    <row r="188" s="2" customFormat="1" ht="21.75" customHeight="1">
      <c r="A188" s="40"/>
      <c r="B188" s="41"/>
      <c r="C188" s="207" t="s">
        <v>382</v>
      </c>
      <c r="D188" s="207" t="s">
        <v>177</v>
      </c>
      <c r="E188" s="208" t="s">
        <v>1005</v>
      </c>
      <c r="F188" s="209" t="s">
        <v>1006</v>
      </c>
      <c r="G188" s="210" t="s">
        <v>112</v>
      </c>
      <c r="H188" s="211">
        <v>319.89999999999998</v>
      </c>
      <c r="I188" s="212"/>
      <c r="J188" s="213">
        <f>ROUND(I188*H188,2)</f>
        <v>0</v>
      </c>
      <c r="K188" s="209" t="s">
        <v>180</v>
      </c>
      <c r="L188" s="46"/>
      <c r="M188" s="214" t="s">
        <v>19</v>
      </c>
      <c r="N188" s="215" t="s">
        <v>47</v>
      </c>
      <c r="O188" s="86"/>
      <c r="P188" s="216">
        <f>O188*H188</f>
        <v>0</v>
      </c>
      <c r="Q188" s="216">
        <v>0</v>
      </c>
      <c r="R188" s="216">
        <f>Q188*H188</f>
        <v>0</v>
      </c>
      <c r="S188" s="216">
        <v>0.074999999999999997</v>
      </c>
      <c r="T188" s="217">
        <f>S188*H188</f>
        <v>23.992499999999996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181</v>
      </c>
      <c r="AT188" s="218" t="s">
        <v>177</v>
      </c>
      <c r="AU188" s="218" t="s">
        <v>86</v>
      </c>
      <c r="AY188" s="19" t="s">
        <v>175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84</v>
      </c>
      <c r="BK188" s="219">
        <f>ROUND(I188*H188,2)</f>
        <v>0</v>
      </c>
      <c r="BL188" s="19" t="s">
        <v>181</v>
      </c>
      <c r="BM188" s="218" t="s">
        <v>1007</v>
      </c>
    </row>
    <row r="189" s="13" customFormat="1">
      <c r="A189" s="13"/>
      <c r="B189" s="220"/>
      <c r="C189" s="221"/>
      <c r="D189" s="222" t="s">
        <v>183</v>
      </c>
      <c r="E189" s="223" t="s">
        <v>19</v>
      </c>
      <c r="F189" s="224" t="s">
        <v>935</v>
      </c>
      <c r="G189" s="221"/>
      <c r="H189" s="225">
        <v>319.89999999999998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183</v>
      </c>
      <c r="AU189" s="231" t="s">
        <v>86</v>
      </c>
      <c r="AV189" s="13" t="s">
        <v>86</v>
      </c>
      <c r="AW189" s="13" t="s">
        <v>37</v>
      </c>
      <c r="AX189" s="13" t="s">
        <v>84</v>
      </c>
      <c r="AY189" s="231" t="s">
        <v>175</v>
      </c>
    </row>
    <row r="190" s="2" customFormat="1" ht="16.5" customHeight="1">
      <c r="A190" s="40"/>
      <c r="B190" s="41"/>
      <c r="C190" s="207" t="s">
        <v>387</v>
      </c>
      <c r="D190" s="207" t="s">
        <v>177</v>
      </c>
      <c r="E190" s="208" t="s">
        <v>812</v>
      </c>
      <c r="F190" s="209" t="s">
        <v>813</v>
      </c>
      <c r="G190" s="210" t="s">
        <v>112</v>
      </c>
      <c r="H190" s="211">
        <v>701</v>
      </c>
      <c r="I190" s="212"/>
      <c r="J190" s="213">
        <f>ROUND(I190*H190,2)</f>
        <v>0</v>
      </c>
      <c r="K190" s="209" t="s">
        <v>180</v>
      </c>
      <c r="L190" s="46"/>
      <c r="M190" s="214" t="s">
        <v>19</v>
      </c>
      <c r="N190" s="215" t="s">
        <v>47</v>
      </c>
      <c r="O190" s="86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8" t="s">
        <v>181</v>
      </c>
      <c r="AT190" s="218" t="s">
        <v>177</v>
      </c>
      <c r="AU190" s="218" t="s">
        <v>86</v>
      </c>
      <c r="AY190" s="19" t="s">
        <v>175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9" t="s">
        <v>84</v>
      </c>
      <c r="BK190" s="219">
        <f>ROUND(I190*H190,2)</f>
        <v>0</v>
      </c>
      <c r="BL190" s="19" t="s">
        <v>181</v>
      </c>
      <c r="BM190" s="218" t="s">
        <v>814</v>
      </c>
    </row>
    <row r="191" s="13" customFormat="1">
      <c r="A191" s="13"/>
      <c r="B191" s="220"/>
      <c r="C191" s="221"/>
      <c r="D191" s="222" t="s">
        <v>183</v>
      </c>
      <c r="E191" s="223" t="s">
        <v>19</v>
      </c>
      <c r="F191" s="224" t="s">
        <v>802</v>
      </c>
      <c r="G191" s="221"/>
      <c r="H191" s="225">
        <v>701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183</v>
      </c>
      <c r="AU191" s="231" t="s">
        <v>86</v>
      </c>
      <c r="AV191" s="13" t="s">
        <v>86</v>
      </c>
      <c r="AW191" s="13" t="s">
        <v>37</v>
      </c>
      <c r="AX191" s="13" t="s">
        <v>84</v>
      </c>
      <c r="AY191" s="231" t="s">
        <v>175</v>
      </c>
    </row>
    <row r="192" s="2" customFormat="1" ht="16.5" customHeight="1">
      <c r="A192" s="40"/>
      <c r="B192" s="41"/>
      <c r="C192" s="207" t="s">
        <v>396</v>
      </c>
      <c r="D192" s="207" t="s">
        <v>177</v>
      </c>
      <c r="E192" s="208" t="s">
        <v>1008</v>
      </c>
      <c r="F192" s="209" t="s">
        <v>1009</v>
      </c>
      <c r="G192" s="210" t="s">
        <v>112</v>
      </c>
      <c r="H192" s="211">
        <v>31.989999999999998</v>
      </c>
      <c r="I192" s="212"/>
      <c r="J192" s="213">
        <f>ROUND(I192*H192,2)</f>
        <v>0</v>
      </c>
      <c r="K192" s="209" t="s">
        <v>180</v>
      </c>
      <c r="L192" s="46"/>
      <c r="M192" s="214" t="s">
        <v>19</v>
      </c>
      <c r="N192" s="215" t="s">
        <v>47</v>
      </c>
      <c r="O192" s="86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181</v>
      </c>
      <c r="AT192" s="218" t="s">
        <v>177</v>
      </c>
      <c r="AU192" s="218" t="s">
        <v>86</v>
      </c>
      <c r="AY192" s="19" t="s">
        <v>175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84</v>
      </c>
      <c r="BK192" s="219">
        <f>ROUND(I192*H192,2)</f>
        <v>0</v>
      </c>
      <c r="BL192" s="19" t="s">
        <v>181</v>
      </c>
      <c r="BM192" s="218" t="s">
        <v>1010</v>
      </c>
    </row>
    <row r="193" s="13" customFormat="1">
      <c r="A193" s="13"/>
      <c r="B193" s="220"/>
      <c r="C193" s="221"/>
      <c r="D193" s="222" t="s">
        <v>183</v>
      </c>
      <c r="E193" s="223" t="s">
        <v>19</v>
      </c>
      <c r="F193" s="224" t="s">
        <v>1001</v>
      </c>
      <c r="G193" s="221"/>
      <c r="H193" s="225">
        <v>31.989999999999998</v>
      </c>
      <c r="I193" s="226"/>
      <c r="J193" s="221"/>
      <c r="K193" s="221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183</v>
      </c>
      <c r="AU193" s="231" t="s">
        <v>86</v>
      </c>
      <c r="AV193" s="13" t="s">
        <v>86</v>
      </c>
      <c r="AW193" s="13" t="s">
        <v>37</v>
      </c>
      <c r="AX193" s="13" t="s">
        <v>84</v>
      </c>
      <c r="AY193" s="231" t="s">
        <v>175</v>
      </c>
    </row>
    <row r="194" s="2" customFormat="1" ht="16.5" customHeight="1">
      <c r="A194" s="40"/>
      <c r="B194" s="41"/>
      <c r="C194" s="207" t="s">
        <v>401</v>
      </c>
      <c r="D194" s="207" t="s">
        <v>177</v>
      </c>
      <c r="E194" s="208" t="s">
        <v>815</v>
      </c>
      <c r="F194" s="209" t="s">
        <v>816</v>
      </c>
      <c r="G194" s="210" t="s">
        <v>112</v>
      </c>
      <c r="H194" s="211">
        <v>366.495</v>
      </c>
      <c r="I194" s="212"/>
      <c r="J194" s="213">
        <f>ROUND(I194*H194,2)</f>
        <v>0</v>
      </c>
      <c r="K194" s="209" t="s">
        <v>180</v>
      </c>
      <c r="L194" s="46"/>
      <c r="M194" s="214" t="s">
        <v>19</v>
      </c>
      <c r="N194" s="215" t="s">
        <v>47</v>
      </c>
      <c r="O194" s="86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8" t="s">
        <v>181</v>
      </c>
      <c r="AT194" s="218" t="s">
        <v>177</v>
      </c>
      <c r="AU194" s="218" t="s">
        <v>86</v>
      </c>
      <c r="AY194" s="19" t="s">
        <v>175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84</v>
      </c>
      <c r="BK194" s="219">
        <f>ROUND(I194*H194,2)</f>
        <v>0</v>
      </c>
      <c r="BL194" s="19" t="s">
        <v>181</v>
      </c>
      <c r="BM194" s="218" t="s">
        <v>817</v>
      </c>
    </row>
    <row r="195" s="13" customFormat="1">
      <c r="A195" s="13"/>
      <c r="B195" s="220"/>
      <c r="C195" s="221"/>
      <c r="D195" s="222" t="s">
        <v>183</v>
      </c>
      <c r="E195" s="223" t="s">
        <v>19</v>
      </c>
      <c r="F195" s="224" t="s">
        <v>1002</v>
      </c>
      <c r="G195" s="221"/>
      <c r="H195" s="225">
        <v>732.99000000000001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183</v>
      </c>
      <c r="AU195" s="231" t="s">
        <v>86</v>
      </c>
      <c r="AV195" s="13" t="s">
        <v>86</v>
      </c>
      <c r="AW195" s="13" t="s">
        <v>37</v>
      </c>
      <c r="AX195" s="13" t="s">
        <v>84</v>
      </c>
      <c r="AY195" s="231" t="s">
        <v>175</v>
      </c>
    </row>
    <row r="196" s="13" customFormat="1">
      <c r="A196" s="13"/>
      <c r="B196" s="220"/>
      <c r="C196" s="221"/>
      <c r="D196" s="222" t="s">
        <v>183</v>
      </c>
      <c r="E196" s="221"/>
      <c r="F196" s="224" t="s">
        <v>1003</v>
      </c>
      <c r="G196" s="221"/>
      <c r="H196" s="225">
        <v>366.495</v>
      </c>
      <c r="I196" s="226"/>
      <c r="J196" s="221"/>
      <c r="K196" s="221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183</v>
      </c>
      <c r="AU196" s="231" t="s">
        <v>86</v>
      </c>
      <c r="AV196" s="13" t="s">
        <v>86</v>
      </c>
      <c r="AW196" s="13" t="s">
        <v>4</v>
      </c>
      <c r="AX196" s="13" t="s">
        <v>84</v>
      </c>
      <c r="AY196" s="231" t="s">
        <v>175</v>
      </c>
    </row>
    <row r="197" s="2" customFormat="1" ht="21.75" customHeight="1">
      <c r="A197" s="40"/>
      <c r="B197" s="41"/>
      <c r="C197" s="207" t="s">
        <v>406</v>
      </c>
      <c r="D197" s="207" t="s">
        <v>177</v>
      </c>
      <c r="E197" s="208" t="s">
        <v>818</v>
      </c>
      <c r="F197" s="209" t="s">
        <v>819</v>
      </c>
      <c r="G197" s="210" t="s">
        <v>112</v>
      </c>
      <c r="H197" s="211">
        <v>701</v>
      </c>
      <c r="I197" s="212"/>
      <c r="J197" s="213">
        <f>ROUND(I197*H197,2)</f>
        <v>0</v>
      </c>
      <c r="K197" s="209" t="s">
        <v>180</v>
      </c>
      <c r="L197" s="46"/>
      <c r="M197" s="214" t="s">
        <v>19</v>
      </c>
      <c r="N197" s="215" t="s">
        <v>47</v>
      </c>
      <c r="O197" s="86"/>
      <c r="P197" s="216">
        <f>O197*H197</f>
        <v>0</v>
      </c>
      <c r="Q197" s="216">
        <v>0.099750000000000005</v>
      </c>
      <c r="R197" s="216">
        <f>Q197*H197</f>
        <v>69.924750000000003</v>
      </c>
      <c r="S197" s="216">
        <v>0</v>
      </c>
      <c r="T197" s="21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8" t="s">
        <v>181</v>
      </c>
      <c r="AT197" s="218" t="s">
        <v>177</v>
      </c>
      <c r="AU197" s="218" t="s">
        <v>86</v>
      </c>
      <c r="AY197" s="19" t="s">
        <v>175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84</v>
      </c>
      <c r="BK197" s="219">
        <f>ROUND(I197*H197,2)</f>
        <v>0</v>
      </c>
      <c r="BL197" s="19" t="s">
        <v>181</v>
      </c>
      <c r="BM197" s="218" t="s">
        <v>820</v>
      </c>
    </row>
    <row r="198" s="13" customFormat="1">
      <c r="A198" s="13"/>
      <c r="B198" s="220"/>
      <c r="C198" s="221"/>
      <c r="D198" s="222" t="s">
        <v>183</v>
      </c>
      <c r="E198" s="223" t="s">
        <v>19</v>
      </c>
      <c r="F198" s="224" t="s">
        <v>821</v>
      </c>
      <c r="G198" s="221"/>
      <c r="H198" s="225">
        <v>701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183</v>
      </c>
      <c r="AU198" s="231" t="s">
        <v>86</v>
      </c>
      <c r="AV198" s="13" t="s">
        <v>86</v>
      </c>
      <c r="AW198" s="13" t="s">
        <v>37</v>
      </c>
      <c r="AX198" s="13" t="s">
        <v>84</v>
      </c>
      <c r="AY198" s="231" t="s">
        <v>175</v>
      </c>
    </row>
    <row r="199" s="2" customFormat="1" ht="21.75" customHeight="1">
      <c r="A199" s="40"/>
      <c r="B199" s="41"/>
      <c r="C199" s="207" t="s">
        <v>411</v>
      </c>
      <c r="D199" s="207" t="s">
        <v>177</v>
      </c>
      <c r="E199" s="208" t="s">
        <v>822</v>
      </c>
      <c r="F199" s="209" t="s">
        <v>823</v>
      </c>
      <c r="G199" s="210" t="s">
        <v>112</v>
      </c>
      <c r="H199" s="211">
        <v>701</v>
      </c>
      <c r="I199" s="212"/>
      <c r="J199" s="213">
        <f>ROUND(I199*H199,2)</f>
        <v>0</v>
      </c>
      <c r="K199" s="209" t="s">
        <v>180</v>
      </c>
      <c r="L199" s="46"/>
      <c r="M199" s="214" t="s">
        <v>19</v>
      </c>
      <c r="N199" s="215" t="s">
        <v>47</v>
      </c>
      <c r="O199" s="86"/>
      <c r="P199" s="216">
        <f>O199*H199</f>
        <v>0</v>
      </c>
      <c r="Q199" s="216">
        <v>0.15959999999999999</v>
      </c>
      <c r="R199" s="216">
        <f>Q199*H199</f>
        <v>111.8796</v>
      </c>
      <c r="S199" s="216">
        <v>0</v>
      </c>
      <c r="T199" s="21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8" t="s">
        <v>181</v>
      </c>
      <c r="AT199" s="218" t="s">
        <v>177</v>
      </c>
      <c r="AU199" s="218" t="s">
        <v>86</v>
      </c>
      <c r="AY199" s="19" t="s">
        <v>175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84</v>
      </c>
      <c r="BK199" s="219">
        <f>ROUND(I199*H199,2)</f>
        <v>0</v>
      </c>
      <c r="BL199" s="19" t="s">
        <v>181</v>
      </c>
      <c r="BM199" s="218" t="s">
        <v>824</v>
      </c>
    </row>
    <row r="200" s="13" customFormat="1">
      <c r="A200" s="13"/>
      <c r="B200" s="220"/>
      <c r="C200" s="221"/>
      <c r="D200" s="222" t="s">
        <v>183</v>
      </c>
      <c r="E200" s="223" t="s">
        <v>19</v>
      </c>
      <c r="F200" s="224" t="s">
        <v>825</v>
      </c>
      <c r="G200" s="221"/>
      <c r="H200" s="225">
        <v>701</v>
      </c>
      <c r="I200" s="226"/>
      <c r="J200" s="221"/>
      <c r="K200" s="221"/>
      <c r="L200" s="227"/>
      <c r="M200" s="228"/>
      <c r="N200" s="229"/>
      <c r="O200" s="229"/>
      <c r="P200" s="229"/>
      <c r="Q200" s="229"/>
      <c r="R200" s="229"/>
      <c r="S200" s="229"/>
      <c r="T200" s="23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1" t="s">
        <v>183</v>
      </c>
      <c r="AU200" s="231" t="s">
        <v>86</v>
      </c>
      <c r="AV200" s="13" t="s">
        <v>86</v>
      </c>
      <c r="AW200" s="13" t="s">
        <v>37</v>
      </c>
      <c r="AX200" s="13" t="s">
        <v>84</v>
      </c>
      <c r="AY200" s="231" t="s">
        <v>175</v>
      </c>
    </row>
    <row r="201" s="2" customFormat="1">
      <c r="A201" s="40"/>
      <c r="B201" s="41"/>
      <c r="C201" s="207" t="s">
        <v>416</v>
      </c>
      <c r="D201" s="207" t="s">
        <v>177</v>
      </c>
      <c r="E201" s="208" t="s">
        <v>1011</v>
      </c>
      <c r="F201" s="209" t="s">
        <v>1012</v>
      </c>
      <c r="G201" s="210" t="s">
        <v>112</v>
      </c>
      <c r="H201" s="211">
        <v>287.91000000000003</v>
      </c>
      <c r="I201" s="212"/>
      <c r="J201" s="213">
        <f>ROUND(I201*H201,2)</f>
        <v>0</v>
      </c>
      <c r="K201" s="209" t="s">
        <v>180</v>
      </c>
      <c r="L201" s="46"/>
      <c r="M201" s="214" t="s">
        <v>19</v>
      </c>
      <c r="N201" s="215" t="s">
        <v>47</v>
      </c>
      <c r="O201" s="86"/>
      <c r="P201" s="216">
        <f>O201*H201</f>
        <v>0</v>
      </c>
      <c r="Q201" s="216">
        <v>0.038850000000000003</v>
      </c>
      <c r="R201" s="216">
        <f>Q201*H201</f>
        <v>11.185303500000002</v>
      </c>
      <c r="S201" s="216">
        <v>0</v>
      </c>
      <c r="T201" s="21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8" t="s">
        <v>181</v>
      </c>
      <c r="AT201" s="218" t="s">
        <v>177</v>
      </c>
      <c r="AU201" s="218" t="s">
        <v>86</v>
      </c>
      <c r="AY201" s="19" t="s">
        <v>175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84</v>
      </c>
      <c r="BK201" s="219">
        <f>ROUND(I201*H201,2)</f>
        <v>0</v>
      </c>
      <c r="BL201" s="19" t="s">
        <v>181</v>
      </c>
      <c r="BM201" s="218" t="s">
        <v>1013</v>
      </c>
    </row>
    <row r="202" s="13" customFormat="1">
      <c r="A202" s="13"/>
      <c r="B202" s="220"/>
      <c r="C202" s="221"/>
      <c r="D202" s="222" t="s">
        <v>183</v>
      </c>
      <c r="E202" s="223" t="s">
        <v>19</v>
      </c>
      <c r="F202" s="224" t="s">
        <v>1014</v>
      </c>
      <c r="G202" s="221"/>
      <c r="H202" s="225">
        <v>287.91000000000003</v>
      </c>
      <c r="I202" s="226"/>
      <c r="J202" s="221"/>
      <c r="K202" s="221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183</v>
      </c>
      <c r="AU202" s="231" t="s">
        <v>86</v>
      </c>
      <c r="AV202" s="13" t="s">
        <v>86</v>
      </c>
      <c r="AW202" s="13" t="s">
        <v>37</v>
      </c>
      <c r="AX202" s="13" t="s">
        <v>84</v>
      </c>
      <c r="AY202" s="231" t="s">
        <v>175</v>
      </c>
    </row>
    <row r="203" s="2" customFormat="1">
      <c r="A203" s="40"/>
      <c r="B203" s="41"/>
      <c r="C203" s="207" t="s">
        <v>420</v>
      </c>
      <c r="D203" s="207" t="s">
        <v>177</v>
      </c>
      <c r="E203" s="208" t="s">
        <v>1015</v>
      </c>
      <c r="F203" s="209" t="s">
        <v>1016</v>
      </c>
      <c r="G203" s="210" t="s">
        <v>112</v>
      </c>
      <c r="H203" s="211">
        <v>31.989999999999998</v>
      </c>
      <c r="I203" s="212"/>
      <c r="J203" s="213">
        <f>ROUND(I203*H203,2)</f>
        <v>0</v>
      </c>
      <c r="K203" s="209" t="s">
        <v>180</v>
      </c>
      <c r="L203" s="46"/>
      <c r="M203" s="214" t="s">
        <v>19</v>
      </c>
      <c r="N203" s="215" t="s">
        <v>47</v>
      </c>
      <c r="O203" s="86"/>
      <c r="P203" s="216">
        <f>O203*H203</f>
        <v>0</v>
      </c>
      <c r="Q203" s="216">
        <v>0.099750000000000005</v>
      </c>
      <c r="R203" s="216">
        <f>Q203*H203</f>
        <v>3.1910025000000002</v>
      </c>
      <c r="S203" s="216">
        <v>0</v>
      </c>
      <c r="T203" s="21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8" t="s">
        <v>181</v>
      </c>
      <c r="AT203" s="218" t="s">
        <v>177</v>
      </c>
      <c r="AU203" s="218" t="s">
        <v>86</v>
      </c>
      <c r="AY203" s="19" t="s">
        <v>175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9" t="s">
        <v>84</v>
      </c>
      <c r="BK203" s="219">
        <f>ROUND(I203*H203,2)</f>
        <v>0</v>
      </c>
      <c r="BL203" s="19" t="s">
        <v>181</v>
      </c>
      <c r="BM203" s="218" t="s">
        <v>1017</v>
      </c>
    </row>
    <row r="204" s="13" customFormat="1">
      <c r="A204" s="13"/>
      <c r="B204" s="220"/>
      <c r="C204" s="221"/>
      <c r="D204" s="222" t="s">
        <v>183</v>
      </c>
      <c r="E204" s="223" t="s">
        <v>19</v>
      </c>
      <c r="F204" s="224" t="s">
        <v>1001</v>
      </c>
      <c r="G204" s="221"/>
      <c r="H204" s="225">
        <v>31.989999999999998</v>
      </c>
      <c r="I204" s="226"/>
      <c r="J204" s="221"/>
      <c r="K204" s="221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183</v>
      </c>
      <c r="AU204" s="231" t="s">
        <v>86</v>
      </c>
      <c r="AV204" s="13" t="s">
        <v>86</v>
      </c>
      <c r="AW204" s="13" t="s">
        <v>37</v>
      </c>
      <c r="AX204" s="13" t="s">
        <v>84</v>
      </c>
      <c r="AY204" s="231" t="s">
        <v>175</v>
      </c>
    </row>
    <row r="205" s="2" customFormat="1" ht="16.5" customHeight="1">
      <c r="A205" s="40"/>
      <c r="B205" s="41"/>
      <c r="C205" s="207" t="s">
        <v>424</v>
      </c>
      <c r="D205" s="207" t="s">
        <v>177</v>
      </c>
      <c r="E205" s="208" t="s">
        <v>826</v>
      </c>
      <c r="F205" s="209" t="s">
        <v>827</v>
      </c>
      <c r="G205" s="210" t="s">
        <v>112</v>
      </c>
      <c r="H205" s="211">
        <v>1402</v>
      </c>
      <c r="I205" s="212"/>
      <c r="J205" s="213">
        <f>ROUND(I205*H205,2)</f>
        <v>0</v>
      </c>
      <c r="K205" s="209" t="s">
        <v>180</v>
      </c>
      <c r="L205" s="46"/>
      <c r="M205" s="214" t="s">
        <v>19</v>
      </c>
      <c r="N205" s="215" t="s">
        <v>47</v>
      </c>
      <c r="O205" s="86"/>
      <c r="P205" s="216">
        <f>O205*H205</f>
        <v>0</v>
      </c>
      <c r="Q205" s="216">
        <v>0.0035599999999999998</v>
      </c>
      <c r="R205" s="216">
        <f>Q205*H205</f>
        <v>4.9911199999999996</v>
      </c>
      <c r="S205" s="216">
        <v>0</v>
      </c>
      <c r="T205" s="21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8" t="s">
        <v>181</v>
      </c>
      <c r="AT205" s="218" t="s">
        <v>177</v>
      </c>
      <c r="AU205" s="218" t="s">
        <v>86</v>
      </c>
      <c r="AY205" s="19" t="s">
        <v>175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84</v>
      </c>
      <c r="BK205" s="219">
        <f>ROUND(I205*H205,2)</f>
        <v>0</v>
      </c>
      <c r="BL205" s="19" t="s">
        <v>181</v>
      </c>
      <c r="BM205" s="218" t="s">
        <v>1018</v>
      </c>
    </row>
    <row r="206" s="13" customFormat="1">
      <c r="A206" s="13"/>
      <c r="B206" s="220"/>
      <c r="C206" s="221"/>
      <c r="D206" s="222" t="s">
        <v>183</v>
      </c>
      <c r="E206" s="223" t="s">
        <v>19</v>
      </c>
      <c r="F206" s="224" t="s">
        <v>686</v>
      </c>
      <c r="G206" s="221"/>
      <c r="H206" s="225">
        <v>1402</v>
      </c>
      <c r="I206" s="226"/>
      <c r="J206" s="221"/>
      <c r="K206" s="221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183</v>
      </c>
      <c r="AU206" s="231" t="s">
        <v>86</v>
      </c>
      <c r="AV206" s="13" t="s">
        <v>86</v>
      </c>
      <c r="AW206" s="13" t="s">
        <v>37</v>
      </c>
      <c r="AX206" s="13" t="s">
        <v>84</v>
      </c>
      <c r="AY206" s="231" t="s">
        <v>175</v>
      </c>
    </row>
    <row r="207" s="2" customFormat="1" ht="16.5" customHeight="1">
      <c r="A207" s="40"/>
      <c r="B207" s="41"/>
      <c r="C207" s="207" t="s">
        <v>428</v>
      </c>
      <c r="D207" s="207" t="s">
        <v>177</v>
      </c>
      <c r="E207" s="208" t="s">
        <v>1019</v>
      </c>
      <c r="F207" s="209" t="s">
        <v>1020</v>
      </c>
      <c r="G207" s="210" t="s">
        <v>112</v>
      </c>
      <c r="H207" s="211">
        <v>319.89999999999998</v>
      </c>
      <c r="I207" s="212"/>
      <c r="J207" s="213">
        <f>ROUND(I207*H207,2)</f>
        <v>0</v>
      </c>
      <c r="K207" s="209" t="s">
        <v>180</v>
      </c>
      <c r="L207" s="46"/>
      <c r="M207" s="214" t="s">
        <v>19</v>
      </c>
      <c r="N207" s="215" t="s">
        <v>47</v>
      </c>
      <c r="O207" s="86"/>
      <c r="P207" s="216">
        <f>O207*H207</f>
        <v>0</v>
      </c>
      <c r="Q207" s="216">
        <v>0.0035599999999999998</v>
      </c>
      <c r="R207" s="216">
        <f>Q207*H207</f>
        <v>1.1388439999999998</v>
      </c>
      <c r="S207" s="216">
        <v>0</v>
      </c>
      <c r="T207" s="21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8" t="s">
        <v>181</v>
      </c>
      <c r="AT207" s="218" t="s">
        <v>177</v>
      </c>
      <c r="AU207" s="218" t="s">
        <v>86</v>
      </c>
      <c r="AY207" s="19" t="s">
        <v>175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84</v>
      </c>
      <c r="BK207" s="219">
        <f>ROUND(I207*H207,2)</f>
        <v>0</v>
      </c>
      <c r="BL207" s="19" t="s">
        <v>181</v>
      </c>
      <c r="BM207" s="218" t="s">
        <v>1021</v>
      </c>
    </row>
    <row r="208" s="13" customFormat="1">
      <c r="A208" s="13"/>
      <c r="B208" s="220"/>
      <c r="C208" s="221"/>
      <c r="D208" s="222" t="s">
        <v>183</v>
      </c>
      <c r="E208" s="223" t="s">
        <v>19</v>
      </c>
      <c r="F208" s="224" t="s">
        <v>935</v>
      </c>
      <c r="G208" s="221"/>
      <c r="H208" s="225">
        <v>319.89999999999998</v>
      </c>
      <c r="I208" s="226"/>
      <c r="J208" s="221"/>
      <c r="K208" s="221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183</v>
      </c>
      <c r="AU208" s="231" t="s">
        <v>86</v>
      </c>
      <c r="AV208" s="13" t="s">
        <v>86</v>
      </c>
      <c r="AW208" s="13" t="s">
        <v>37</v>
      </c>
      <c r="AX208" s="13" t="s">
        <v>84</v>
      </c>
      <c r="AY208" s="231" t="s">
        <v>175</v>
      </c>
    </row>
    <row r="209" s="2" customFormat="1" ht="21.75" customHeight="1">
      <c r="A209" s="40"/>
      <c r="B209" s="41"/>
      <c r="C209" s="207" t="s">
        <v>432</v>
      </c>
      <c r="D209" s="207" t="s">
        <v>177</v>
      </c>
      <c r="E209" s="208" t="s">
        <v>829</v>
      </c>
      <c r="F209" s="209" t="s">
        <v>830</v>
      </c>
      <c r="G209" s="210" t="s">
        <v>112</v>
      </c>
      <c r="H209" s="211">
        <v>732.99000000000001</v>
      </c>
      <c r="I209" s="212"/>
      <c r="J209" s="213">
        <f>ROUND(I209*H209,2)</f>
        <v>0</v>
      </c>
      <c r="K209" s="209" t="s">
        <v>180</v>
      </c>
      <c r="L209" s="46"/>
      <c r="M209" s="214" t="s">
        <v>19</v>
      </c>
      <c r="N209" s="215" t="s">
        <v>47</v>
      </c>
      <c r="O209" s="86"/>
      <c r="P209" s="216">
        <f>O209*H209</f>
        <v>0</v>
      </c>
      <c r="Q209" s="216">
        <v>0.00098999999999999999</v>
      </c>
      <c r="R209" s="216">
        <f>Q209*H209</f>
        <v>0.72566010000000003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181</v>
      </c>
      <c r="AT209" s="218" t="s">
        <v>177</v>
      </c>
      <c r="AU209" s="218" t="s">
        <v>86</v>
      </c>
      <c r="AY209" s="19" t="s">
        <v>175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84</v>
      </c>
      <c r="BK209" s="219">
        <f>ROUND(I209*H209,2)</f>
        <v>0</v>
      </c>
      <c r="BL209" s="19" t="s">
        <v>181</v>
      </c>
      <c r="BM209" s="218" t="s">
        <v>831</v>
      </c>
    </row>
    <row r="210" s="13" customFormat="1">
      <c r="A210" s="13"/>
      <c r="B210" s="220"/>
      <c r="C210" s="221"/>
      <c r="D210" s="222" t="s">
        <v>183</v>
      </c>
      <c r="E210" s="223" t="s">
        <v>19</v>
      </c>
      <c r="F210" s="224" t="s">
        <v>1002</v>
      </c>
      <c r="G210" s="221"/>
      <c r="H210" s="225">
        <v>732.99000000000001</v>
      </c>
      <c r="I210" s="226"/>
      <c r="J210" s="221"/>
      <c r="K210" s="221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183</v>
      </c>
      <c r="AU210" s="231" t="s">
        <v>86</v>
      </c>
      <c r="AV210" s="13" t="s">
        <v>86</v>
      </c>
      <c r="AW210" s="13" t="s">
        <v>37</v>
      </c>
      <c r="AX210" s="13" t="s">
        <v>84</v>
      </c>
      <c r="AY210" s="231" t="s">
        <v>175</v>
      </c>
    </row>
    <row r="211" s="2" customFormat="1" ht="16.5" customHeight="1">
      <c r="A211" s="40"/>
      <c r="B211" s="41"/>
      <c r="C211" s="207" t="s">
        <v>438</v>
      </c>
      <c r="D211" s="207" t="s">
        <v>177</v>
      </c>
      <c r="E211" s="208" t="s">
        <v>832</v>
      </c>
      <c r="F211" s="209" t="s">
        <v>833</v>
      </c>
      <c r="G211" s="210" t="s">
        <v>112</v>
      </c>
      <c r="H211" s="211">
        <v>366.495</v>
      </c>
      <c r="I211" s="212"/>
      <c r="J211" s="213">
        <f>ROUND(I211*H211,2)</f>
        <v>0</v>
      </c>
      <c r="K211" s="209" t="s">
        <v>180</v>
      </c>
      <c r="L211" s="46"/>
      <c r="M211" s="214" t="s">
        <v>19</v>
      </c>
      <c r="N211" s="215" t="s">
        <v>47</v>
      </c>
      <c r="O211" s="86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181</v>
      </c>
      <c r="AT211" s="218" t="s">
        <v>177</v>
      </c>
      <c r="AU211" s="218" t="s">
        <v>86</v>
      </c>
      <c r="AY211" s="19" t="s">
        <v>175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84</v>
      </c>
      <c r="BK211" s="219">
        <f>ROUND(I211*H211,2)</f>
        <v>0</v>
      </c>
      <c r="BL211" s="19" t="s">
        <v>181</v>
      </c>
      <c r="BM211" s="218" t="s">
        <v>834</v>
      </c>
    </row>
    <row r="212" s="13" customFormat="1">
      <c r="A212" s="13"/>
      <c r="B212" s="220"/>
      <c r="C212" s="221"/>
      <c r="D212" s="222" t="s">
        <v>183</v>
      </c>
      <c r="E212" s="221"/>
      <c r="F212" s="224" t="s">
        <v>1003</v>
      </c>
      <c r="G212" s="221"/>
      <c r="H212" s="225">
        <v>366.495</v>
      </c>
      <c r="I212" s="226"/>
      <c r="J212" s="221"/>
      <c r="K212" s="221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183</v>
      </c>
      <c r="AU212" s="231" t="s">
        <v>86</v>
      </c>
      <c r="AV212" s="13" t="s">
        <v>86</v>
      </c>
      <c r="AW212" s="13" t="s">
        <v>4</v>
      </c>
      <c r="AX212" s="13" t="s">
        <v>84</v>
      </c>
      <c r="AY212" s="231" t="s">
        <v>175</v>
      </c>
    </row>
    <row r="213" s="2" customFormat="1" ht="16.5" customHeight="1">
      <c r="A213" s="40"/>
      <c r="B213" s="41"/>
      <c r="C213" s="207" t="s">
        <v>443</v>
      </c>
      <c r="D213" s="207" t="s">
        <v>177</v>
      </c>
      <c r="E213" s="208" t="s">
        <v>835</v>
      </c>
      <c r="F213" s="209" t="s">
        <v>836</v>
      </c>
      <c r="G213" s="210" t="s">
        <v>112</v>
      </c>
      <c r="H213" s="211">
        <v>1721.9000000000001</v>
      </c>
      <c r="I213" s="212"/>
      <c r="J213" s="213">
        <f>ROUND(I213*H213,2)</f>
        <v>0</v>
      </c>
      <c r="K213" s="209" t="s">
        <v>180</v>
      </c>
      <c r="L213" s="46"/>
      <c r="M213" s="214" t="s">
        <v>19</v>
      </c>
      <c r="N213" s="215" t="s">
        <v>47</v>
      </c>
      <c r="O213" s="86"/>
      <c r="P213" s="216">
        <f>O213*H213</f>
        <v>0</v>
      </c>
      <c r="Q213" s="216">
        <v>0.00158</v>
      </c>
      <c r="R213" s="216">
        <f>Q213*H213</f>
        <v>2.720602</v>
      </c>
      <c r="S213" s="216">
        <v>0</v>
      </c>
      <c r="T213" s="21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181</v>
      </c>
      <c r="AT213" s="218" t="s">
        <v>177</v>
      </c>
      <c r="AU213" s="218" t="s">
        <v>86</v>
      </c>
      <c r="AY213" s="19" t="s">
        <v>175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84</v>
      </c>
      <c r="BK213" s="219">
        <f>ROUND(I213*H213,2)</f>
        <v>0</v>
      </c>
      <c r="BL213" s="19" t="s">
        <v>181</v>
      </c>
      <c r="BM213" s="218" t="s">
        <v>837</v>
      </c>
    </row>
    <row r="214" s="13" customFormat="1">
      <c r="A214" s="13"/>
      <c r="B214" s="220"/>
      <c r="C214" s="221"/>
      <c r="D214" s="222" t="s">
        <v>183</v>
      </c>
      <c r="E214" s="223" t="s">
        <v>19</v>
      </c>
      <c r="F214" s="224" t="s">
        <v>1022</v>
      </c>
      <c r="G214" s="221"/>
      <c r="H214" s="225">
        <v>1721.9000000000001</v>
      </c>
      <c r="I214" s="226"/>
      <c r="J214" s="221"/>
      <c r="K214" s="221"/>
      <c r="L214" s="227"/>
      <c r="M214" s="228"/>
      <c r="N214" s="229"/>
      <c r="O214" s="229"/>
      <c r="P214" s="229"/>
      <c r="Q214" s="229"/>
      <c r="R214" s="229"/>
      <c r="S214" s="229"/>
      <c r="T214" s="23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1" t="s">
        <v>183</v>
      </c>
      <c r="AU214" s="231" t="s">
        <v>86</v>
      </c>
      <c r="AV214" s="13" t="s">
        <v>86</v>
      </c>
      <c r="AW214" s="13" t="s">
        <v>37</v>
      </c>
      <c r="AX214" s="13" t="s">
        <v>84</v>
      </c>
      <c r="AY214" s="231" t="s">
        <v>175</v>
      </c>
    </row>
    <row r="215" s="2" customFormat="1" ht="16.5" customHeight="1">
      <c r="A215" s="40"/>
      <c r="B215" s="41"/>
      <c r="C215" s="207" t="s">
        <v>452</v>
      </c>
      <c r="D215" s="207" t="s">
        <v>177</v>
      </c>
      <c r="E215" s="208" t="s">
        <v>838</v>
      </c>
      <c r="F215" s="209" t="s">
        <v>839</v>
      </c>
      <c r="G215" s="210" t="s">
        <v>112</v>
      </c>
      <c r="H215" s="211">
        <v>2004.54</v>
      </c>
      <c r="I215" s="212"/>
      <c r="J215" s="213">
        <f>ROUND(I215*H215,2)</f>
        <v>0</v>
      </c>
      <c r="K215" s="209" t="s">
        <v>180</v>
      </c>
      <c r="L215" s="46"/>
      <c r="M215" s="214" t="s">
        <v>19</v>
      </c>
      <c r="N215" s="215" t="s">
        <v>47</v>
      </c>
      <c r="O215" s="86"/>
      <c r="P215" s="216">
        <f>O215*H215</f>
        <v>0</v>
      </c>
      <c r="Q215" s="216">
        <v>0.00116</v>
      </c>
      <c r="R215" s="216">
        <f>Q215*H215</f>
        <v>2.3252663999999998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181</v>
      </c>
      <c r="AT215" s="218" t="s">
        <v>177</v>
      </c>
      <c r="AU215" s="218" t="s">
        <v>86</v>
      </c>
      <c r="AY215" s="19" t="s">
        <v>175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84</v>
      </c>
      <c r="BK215" s="219">
        <f>ROUND(I215*H215,2)</f>
        <v>0</v>
      </c>
      <c r="BL215" s="19" t="s">
        <v>181</v>
      </c>
      <c r="BM215" s="218" t="s">
        <v>1023</v>
      </c>
    </row>
    <row r="216" s="13" customFormat="1">
      <c r="A216" s="13"/>
      <c r="B216" s="220"/>
      <c r="C216" s="221"/>
      <c r="D216" s="222" t="s">
        <v>183</v>
      </c>
      <c r="E216" s="223" t="s">
        <v>19</v>
      </c>
      <c r="F216" s="224" t="s">
        <v>841</v>
      </c>
      <c r="G216" s="221"/>
      <c r="H216" s="225">
        <v>1402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1" t="s">
        <v>183</v>
      </c>
      <c r="AU216" s="231" t="s">
        <v>86</v>
      </c>
      <c r="AV216" s="13" t="s">
        <v>86</v>
      </c>
      <c r="AW216" s="13" t="s">
        <v>37</v>
      </c>
      <c r="AX216" s="13" t="s">
        <v>76</v>
      </c>
      <c r="AY216" s="231" t="s">
        <v>175</v>
      </c>
    </row>
    <row r="217" s="13" customFormat="1">
      <c r="A217" s="13"/>
      <c r="B217" s="220"/>
      <c r="C217" s="221"/>
      <c r="D217" s="222" t="s">
        <v>183</v>
      </c>
      <c r="E217" s="223" t="s">
        <v>19</v>
      </c>
      <c r="F217" s="224" t="s">
        <v>1024</v>
      </c>
      <c r="G217" s="221"/>
      <c r="H217" s="225">
        <v>282.63999999999999</v>
      </c>
      <c r="I217" s="226"/>
      <c r="J217" s="221"/>
      <c r="K217" s="221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183</v>
      </c>
      <c r="AU217" s="231" t="s">
        <v>86</v>
      </c>
      <c r="AV217" s="13" t="s">
        <v>86</v>
      </c>
      <c r="AW217" s="13" t="s">
        <v>37</v>
      </c>
      <c r="AX217" s="13" t="s">
        <v>76</v>
      </c>
      <c r="AY217" s="231" t="s">
        <v>175</v>
      </c>
    </row>
    <row r="218" s="13" customFormat="1">
      <c r="A218" s="13"/>
      <c r="B218" s="220"/>
      <c r="C218" s="221"/>
      <c r="D218" s="222" t="s">
        <v>183</v>
      </c>
      <c r="E218" s="223" t="s">
        <v>19</v>
      </c>
      <c r="F218" s="224" t="s">
        <v>1025</v>
      </c>
      <c r="G218" s="221"/>
      <c r="H218" s="225">
        <v>319.89999999999998</v>
      </c>
      <c r="I218" s="226"/>
      <c r="J218" s="221"/>
      <c r="K218" s="221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183</v>
      </c>
      <c r="AU218" s="231" t="s">
        <v>86</v>
      </c>
      <c r="AV218" s="13" t="s">
        <v>86</v>
      </c>
      <c r="AW218" s="13" t="s">
        <v>37</v>
      </c>
      <c r="AX218" s="13" t="s">
        <v>76</v>
      </c>
      <c r="AY218" s="231" t="s">
        <v>175</v>
      </c>
    </row>
    <row r="219" s="14" customFormat="1">
      <c r="A219" s="14"/>
      <c r="B219" s="232"/>
      <c r="C219" s="233"/>
      <c r="D219" s="222" t="s">
        <v>183</v>
      </c>
      <c r="E219" s="234" t="s">
        <v>19</v>
      </c>
      <c r="F219" s="235" t="s">
        <v>204</v>
      </c>
      <c r="G219" s="233"/>
      <c r="H219" s="236">
        <v>2004.54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2" t="s">
        <v>183</v>
      </c>
      <c r="AU219" s="242" t="s">
        <v>86</v>
      </c>
      <c r="AV219" s="14" t="s">
        <v>181</v>
      </c>
      <c r="AW219" s="14" t="s">
        <v>37</v>
      </c>
      <c r="AX219" s="14" t="s">
        <v>84</v>
      </c>
      <c r="AY219" s="242" t="s">
        <v>175</v>
      </c>
    </row>
    <row r="220" s="2" customFormat="1">
      <c r="A220" s="40"/>
      <c r="B220" s="41"/>
      <c r="C220" s="207" t="s">
        <v>456</v>
      </c>
      <c r="D220" s="207" t="s">
        <v>177</v>
      </c>
      <c r="E220" s="208" t="s">
        <v>843</v>
      </c>
      <c r="F220" s="209" t="s">
        <v>844</v>
      </c>
      <c r="G220" s="210" t="s">
        <v>123</v>
      </c>
      <c r="H220" s="211">
        <v>723</v>
      </c>
      <c r="I220" s="212"/>
      <c r="J220" s="213">
        <f>ROUND(I220*H220,2)</f>
        <v>0</v>
      </c>
      <c r="K220" s="209" t="s">
        <v>180</v>
      </c>
      <c r="L220" s="46"/>
      <c r="M220" s="214" t="s">
        <v>19</v>
      </c>
      <c r="N220" s="215" t="s">
        <v>47</v>
      </c>
      <c r="O220" s="86"/>
      <c r="P220" s="216">
        <f>O220*H220</f>
        <v>0</v>
      </c>
      <c r="Q220" s="216">
        <v>0.00042999999999999999</v>
      </c>
      <c r="R220" s="216">
        <f>Q220*H220</f>
        <v>0.31089</v>
      </c>
      <c r="S220" s="216">
        <v>0</v>
      </c>
      <c r="T220" s="21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8" t="s">
        <v>181</v>
      </c>
      <c r="AT220" s="218" t="s">
        <v>177</v>
      </c>
      <c r="AU220" s="218" t="s">
        <v>86</v>
      </c>
      <c r="AY220" s="19" t="s">
        <v>175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84</v>
      </c>
      <c r="BK220" s="219">
        <f>ROUND(I220*H220,2)</f>
        <v>0</v>
      </c>
      <c r="BL220" s="19" t="s">
        <v>181</v>
      </c>
      <c r="BM220" s="218" t="s">
        <v>845</v>
      </c>
    </row>
    <row r="221" s="2" customFormat="1">
      <c r="A221" s="40"/>
      <c r="B221" s="41"/>
      <c r="C221" s="42"/>
      <c r="D221" s="222" t="s">
        <v>217</v>
      </c>
      <c r="E221" s="42"/>
      <c r="F221" s="243" t="s">
        <v>846</v>
      </c>
      <c r="G221" s="42"/>
      <c r="H221" s="42"/>
      <c r="I221" s="244"/>
      <c r="J221" s="42"/>
      <c r="K221" s="42"/>
      <c r="L221" s="46"/>
      <c r="M221" s="245"/>
      <c r="N221" s="246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217</v>
      </c>
      <c r="AU221" s="19" t="s">
        <v>86</v>
      </c>
    </row>
    <row r="222" s="13" customFormat="1">
      <c r="A222" s="13"/>
      <c r="B222" s="220"/>
      <c r="C222" s="221"/>
      <c r="D222" s="222" t="s">
        <v>183</v>
      </c>
      <c r="E222" s="223" t="s">
        <v>19</v>
      </c>
      <c r="F222" s="224" t="s">
        <v>1026</v>
      </c>
      <c r="G222" s="221"/>
      <c r="H222" s="225">
        <v>1205.3330000000001</v>
      </c>
      <c r="I222" s="226"/>
      <c r="J222" s="221"/>
      <c r="K222" s="221"/>
      <c r="L222" s="227"/>
      <c r="M222" s="228"/>
      <c r="N222" s="229"/>
      <c r="O222" s="229"/>
      <c r="P222" s="229"/>
      <c r="Q222" s="229"/>
      <c r="R222" s="229"/>
      <c r="S222" s="229"/>
      <c r="T222" s="2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1" t="s">
        <v>183</v>
      </c>
      <c r="AU222" s="231" t="s">
        <v>86</v>
      </c>
      <c r="AV222" s="13" t="s">
        <v>86</v>
      </c>
      <c r="AW222" s="13" t="s">
        <v>37</v>
      </c>
      <c r="AX222" s="13" t="s">
        <v>76</v>
      </c>
      <c r="AY222" s="231" t="s">
        <v>175</v>
      </c>
    </row>
    <row r="223" s="13" customFormat="1">
      <c r="A223" s="13"/>
      <c r="B223" s="220"/>
      <c r="C223" s="221"/>
      <c r="D223" s="222" t="s">
        <v>183</v>
      </c>
      <c r="E223" s="223" t="s">
        <v>19</v>
      </c>
      <c r="F223" s="224" t="s">
        <v>1027</v>
      </c>
      <c r="G223" s="221"/>
      <c r="H223" s="225">
        <v>723</v>
      </c>
      <c r="I223" s="226"/>
      <c r="J223" s="221"/>
      <c r="K223" s="221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183</v>
      </c>
      <c r="AU223" s="231" t="s">
        <v>86</v>
      </c>
      <c r="AV223" s="13" t="s">
        <v>86</v>
      </c>
      <c r="AW223" s="13" t="s">
        <v>37</v>
      </c>
      <c r="AX223" s="13" t="s">
        <v>84</v>
      </c>
      <c r="AY223" s="231" t="s">
        <v>175</v>
      </c>
    </row>
    <row r="224" s="2" customFormat="1" ht="16.5" customHeight="1">
      <c r="A224" s="40"/>
      <c r="B224" s="41"/>
      <c r="C224" s="257" t="s">
        <v>460</v>
      </c>
      <c r="D224" s="257" t="s">
        <v>298</v>
      </c>
      <c r="E224" s="258" t="s">
        <v>849</v>
      </c>
      <c r="F224" s="259" t="s">
        <v>850</v>
      </c>
      <c r="G224" s="260" t="s">
        <v>287</v>
      </c>
      <c r="H224" s="261">
        <v>0.98699999999999999</v>
      </c>
      <c r="I224" s="262"/>
      <c r="J224" s="263">
        <f>ROUND(I224*H224,2)</f>
        <v>0</v>
      </c>
      <c r="K224" s="259" t="s">
        <v>180</v>
      </c>
      <c r="L224" s="264"/>
      <c r="M224" s="265" t="s">
        <v>19</v>
      </c>
      <c r="N224" s="266" t="s">
        <v>47</v>
      </c>
      <c r="O224" s="86"/>
      <c r="P224" s="216">
        <f>O224*H224</f>
        <v>0</v>
      </c>
      <c r="Q224" s="216">
        <v>1</v>
      </c>
      <c r="R224" s="216">
        <f>Q224*H224</f>
        <v>0.98699999999999999</v>
      </c>
      <c r="S224" s="216">
        <v>0</v>
      </c>
      <c r="T224" s="21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8" t="s">
        <v>213</v>
      </c>
      <c r="AT224" s="218" t="s">
        <v>298</v>
      </c>
      <c r="AU224" s="218" t="s">
        <v>86</v>
      </c>
      <c r="AY224" s="19" t="s">
        <v>175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84</v>
      </c>
      <c r="BK224" s="219">
        <f>ROUND(I224*H224,2)</f>
        <v>0</v>
      </c>
      <c r="BL224" s="19" t="s">
        <v>181</v>
      </c>
      <c r="BM224" s="218" t="s">
        <v>851</v>
      </c>
    </row>
    <row r="225" s="13" customFormat="1">
      <c r="A225" s="13"/>
      <c r="B225" s="220"/>
      <c r="C225" s="221"/>
      <c r="D225" s="222" t="s">
        <v>183</v>
      </c>
      <c r="E225" s="223" t="s">
        <v>19</v>
      </c>
      <c r="F225" s="224" t="s">
        <v>1028</v>
      </c>
      <c r="G225" s="221"/>
      <c r="H225" s="225">
        <v>1084.5</v>
      </c>
      <c r="I225" s="226"/>
      <c r="J225" s="221"/>
      <c r="K225" s="221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183</v>
      </c>
      <c r="AU225" s="231" t="s">
        <v>86</v>
      </c>
      <c r="AV225" s="13" t="s">
        <v>86</v>
      </c>
      <c r="AW225" s="13" t="s">
        <v>37</v>
      </c>
      <c r="AX225" s="13" t="s">
        <v>84</v>
      </c>
      <c r="AY225" s="231" t="s">
        <v>175</v>
      </c>
    </row>
    <row r="226" s="13" customFormat="1">
      <c r="A226" s="13"/>
      <c r="B226" s="220"/>
      <c r="C226" s="221"/>
      <c r="D226" s="222" t="s">
        <v>183</v>
      </c>
      <c r="E226" s="221"/>
      <c r="F226" s="224" t="s">
        <v>1029</v>
      </c>
      <c r="G226" s="221"/>
      <c r="H226" s="225">
        <v>0.98699999999999999</v>
      </c>
      <c r="I226" s="226"/>
      <c r="J226" s="221"/>
      <c r="K226" s="221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183</v>
      </c>
      <c r="AU226" s="231" t="s">
        <v>86</v>
      </c>
      <c r="AV226" s="13" t="s">
        <v>86</v>
      </c>
      <c r="AW226" s="13" t="s">
        <v>4</v>
      </c>
      <c r="AX226" s="13" t="s">
        <v>84</v>
      </c>
      <c r="AY226" s="231" t="s">
        <v>175</v>
      </c>
    </row>
    <row r="227" s="2" customFormat="1">
      <c r="A227" s="40"/>
      <c r="B227" s="41"/>
      <c r="C227" s="207" t="s">
        <v>464</v>
      </c>
      <c r="D227" s="207" t="s">
        <v>177</v>
      </c>
      <c r="E227" s="208" t="s">
        <v>854</v>
      </c>
      <c r="F227" s="209" t="s">
        <v>855</v>
      </c>
      <c r="G227" s="210" t="s">
        <v>123</v>
      </c>
      <c r="H227" s="211">
        <v>74.640000000000001</v>
      </c>
      <c r="I227" s="212"/>
      <c r="J227" s="213">
        <f>ROUND(I227*H227,2)</f>
        <v>0</v>
      </c>
      <c r="K227" s="209" t="s">
        <v>180</v>
      </c>
      <c r="L227" s="46"/>
      <c r="M227" s="214" t="s">
        <v>19</v>
      </c>
      <c r="N227" s="215" t="s">
        <v>47</v>
      </c>
      <c r="O227" s="86"/>
      <c r="P227" s="216">
        <f>O227*H227</f>
        <v>0</v>
      </c>
      <c r="Q227" s="216">
        <v>0.0042100000000000002</v>
      </c>
      <c r="R227" s="216">
        <f>Q227*H227</f>
        <v>0.31423440000000002</v>
      </c>
      <c r="S227" s="216">
        <v>0</v>
      </c>
      <c r="T227" s="21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8" t="s">
        <v>181</v>
      </c>
      <c r="AT227" s="218" t="s">
        <v>177</v>
      </c>
      <c r="AU227" s="218" t="s">
        <v>86</v>
      </c>
      <c r="AY227" s="19" t="s">
        <v>175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9" t="s">
        <v>84</v>
      </c>
      <c r="BK227" s="219">
        <f>ROUND(I227*H227,2)</f>
        <v>0</v>
      </c>
      <c r="BL227" s="19" t="s">
        <v>181</v>
      </c>
      <c r="BM227" s="218" t="s">
        <v>1030</v>
      </c>
    </row>
    <row r="228" s="2" customFormat="1">
      <c r="A228" s="40"/>
      <c r="B228" s="41"/>
      <c r="C228" s="42"/>
      <c r="D228" s="222" t="s">
        <v>217</v>
      </c>
      <c r="E228" s="42"/>
      <c r="F228" s="243" t="s">
        <v>857</v>
      </c>
      <c r="G228" s="42"/>
      <c r="H228" s="42"/>
      <c r="I228" s="244"/>
      <c r="J228" s="42"/>
      <c r="K228" s="42"/>
      <c r="L228" s="46"/>
      <c r="M228" s="245"/>
      <c r="N228" s="246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217</v>
      </c>
      <c r="AU228" s="19" t="s">
        <v>86</v>
      </c>
    </row>
    <row r="229" s="13" customFormat="1">
      <c r="A229" s="13"/>
      <c r="B229" s="220"/>
      <c r="C229" s="221"/>
      <c r="D229" s="222" t="s">
        <v>183</v>
      </c>
      <c r="E229" s="223" t="s">
        <v>19</v>
      </c>
      <c r="F229" s="224" t="s">
        <v>858</v>
      </c>
      <c r="G229" s="221"/>
      <c r="H229" s="225">
        <v>74.640000000000001</v>
      </c>
      <c r="I229" s="226"/>
      <c r="J229" s="221"/>
      <c r="K229" s="221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183</v>
      </c>
      <c r="AU229" s="231" t="s">
        <v>86</v>
      </c>
      <c r="AV229" s="13" t="s">
        <v>86</v>
      </c>
      <c r="AW229" s="13" t="s">
        <v>37</v>
      </c>
      <c r="AX229" s="13" t="s">
        <v>84</v>
      </c>
      <c r="AY229" s="231" t="s">
        <v>175</v>
      </c>
    </row>
    <row r="230" s="2" customFormat="1" ht="21.75" customHeight="1">
      <c r="A230" s="40"/>
      <c r="B230" s="41"/>
      <c r="C230" s="207" t="s">
        <v>468</v>
      </c>
      <c r="D230" s="207" t="s">
        <v>177</v>
      </c>
      <c r="E230" s="208" t="s">
        <v>859</v>
      </c>
      <c r="F230" s="209" t="s">
        <v>860</v>
      </c>
      <c r="G230" s="210" t="s">
        <v>112</v>
      </c>
      <c r="H230" s="211">
        <v>1402</v>
      </c>
      <c r="I230" s="212"/>
      <c r="J230" s="213">
        <f>ROUND(I230*H230,2)</f>
        <v>0</v>
      </c>
      <c r="K230" s="209" t="s">
        <v>19</v>
      </c>
      <c r="L230" s="46"/>
      <c r="M230" s="214" t="s">
        <v>19</v>
      </c>
      <c r="N230" s="215" t="s">
        <v>47</v>
      </c>
      <c r="O230" s="86"/>
      <c r="P230" s="216">
        <f>O230*H230</f>
        <v>0</v>
      </c>
      <c r="Q230" s="216">
        <v>0.00088000000000000003</v>
      </c>
      <c r="R230" s="216">
        <f>Q230*H230</f>
        <v>1.23376</v>
      </c>
      <c r="S230" s="216">
        <v>0</v>
      </c>
      <c r="T230" s="21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8" t="s">
        <v>181</v>
      </c>
      <c r="AT230" s="218" t="s">
        <v>177</v>
      </c>
      <c r="AU230" s="218" t="s">
        <v>86</v>
      </c>
      <c r="AY230" s="19" t="s">
        <v>175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84</v>
      </c>
      <c r="BK230" s="219">
        <f>ROUND(I230*H230,2)</f>
        <v>0</v>
      </c>
      <c r="BL230" s="19" t="s">
        <v>181</v>
      </c>
      <c r="BM230" s="218" t="s">
        <v>861</v>
      </c>
    </row>
    <row r="231" s="13" customFormat="1">
      <c r="A231" s="13"/>
      <c r="B231" s="220"/>
      <c r="C231" s="221"/>
      <c r="D231" s="222" t="s">
        <v>183</v>
      </c>
      <c r="E231" s="223" t="s">
        <v>19</v>
      </c>
      <c r="F231" s="224" t="s">
        <v>686</v>
      </c>
      <c r="G231" s="221"/>
      <c r="H231" s="225">
        <v>1402</v>
      </c>
      <c r="I231" s="226"/>
      <c r="J231" s="221"/>
      <c r="K231" s="221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183</v>
      </c>
      <c r="AU231" s="231" t="s">
        <v>86</v>
      </c>
      <c r="AV231" s="13" t="s">
        <v>86</v>
      </c>
      <c r="AW231" s="13" t="s">
        <v>37</v>
      </c>
      <c r="AX231" s="13" t="s">
        <v>84</v>
      </c>
      <c r="AY231" s="231" t="s">
        <v>175</v>
      </c>
    </row>
    <row r="232" s="2" customFormat="1">
      <c r="A232" s="40"/>
      <c r="B232" s="41"/>
      <c r="C232" s="207" t="s">
        <v>472</v>
      </c>
      <c r="D232" s="207" t="s">
        <v>177</v>
      </c>
      <c r="E232" s="208" t="s">
        <v>862</v>
      </c>
      <c r="F232" s="209" t="s">
        <v>863</v>
      </c>
      <c r="G232" s="210" t="s">
        <v>320</v>
      </c>
      <c r="H232" s="211">
        <v>8420</v>
      </c>
      <c r="I232" s="212"/>
      <c r="J232" s="213">
        <f>ROUND(I232*H232,2)</f>
        <v>0</v>
      </c>
      <c r="K232" s="209" t="s">
        <v>180</v>
      </c>
      <c r="L232" s="46"/>
      <c r="M232" s="214" t="s">
        <v>19</v>
      </c>
      <c r="N232" s="215" t="s">
        <v>47</v>
      </c>
      <c r="O232" s="86"/>
      <c r="P232" s="216">
        <f>O232*H232</f>
        <v>0</v>
      </c>
      <c r="Q232" s="216">
        <v>0.00098999999999999999</v>
      </c>
      <c r="R232" s="216">
        <f>Q232*H232</f>
        <v>8.3358000000000008</v>
      </c>
      <c r="S232" s="216">
        <v>0</v>
      </c>
      <c r="T232" s="21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8" t="s">
        <v>181</v>
      </c>
      <c r="AT232" s="218" t="s">
        <v>177</v>
      </c>
      <c r="AU232" s="218" t="s">
        <v>86</v>
      </c>
      <c r="AY232" s="19" t="s">
        <v>175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84</v>
      </c>
      <c r="BK232" s="219">
        <f>ROUND(I232*H232,2)</f>
        <v>0</v>
      </c>
      <c r="BL232" s="19" t="s">
        <v>181</v>
      </c>
      <c r="BM232" s="218" t="s">
        <v>864</v>
      </c>
    </row>
    <row r="233" s="2" customFormat="1">
      <c r="A233" s="40"/>
      <c r="B233" s="41"/>
      <c r="C233" s="42"/>
      <c r="D233" s="222" t="s">
        <v>217</v>
      </c>
      <c r="E233" s="42"/>
      <c r="F233" s="243" t="s">
        <v>865</v>
      </c>
      <c r="G233" s="42"/>
      <c r="H233" s="42"/>
      <c r="I233" s="244"/>
      <c r="J233" s="42"/>
      <c r="K233" s="42"/>
      <c r="L233" s="46"/>
      <c r="M233" s="245"/>
      <c r="N233" s="246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217</v>
      </c>
      <c r="AU233" s="19" t="s">
        <v>86</v>
      </c>
    </row>
    <row r="234" s="13" customFormat="1">
      <c r="A234" s="13"/>
      <c r="B234" s="220"/>
      <c r="C234" s="221"/>
      <c r="D234" s="222" t="s">
        <v>183</v>
      </c>
      <c r="E234" s="223" t="s">
        <v>19</v>
      </c>
      <c r="F234" s="224" t="s">
        <v>866</v>
      </c>
      <c r="G234" s="221"/>
      <c r="H234" s="225">
        <v>8412</v>
      </c>
      <c r="I234" s="226"/>
      <c r="J234" s="221"/>
      <c r="K234" s="221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183</v>
      </c>
      <c r="AU234" s="231" t="s">
        <v>86</v>
      </c>
      <c r="AV234" s="13" t="s">
        <v>86</v>
      </c>
      <c r="AW234" s="13" t="s">
        <v>37</v>
      </c>
      <c r="AX234" s="13" t="s">
        <v>76</v>
      </c>
      <c r="AY234" s="231" t="s">
        <v>175</v>
      </c>
    </row>
    <row r="235" s="13" customFormat="1">
      <c r="A235" s="13"/>
      <c r="B235" s="220"/>
      <c r="C235" s="221"/>
      <c r="D235" s="222" t="s">
        <v>183</v>
      </c>
      <c r="E235" s="223" t="s">
        <v>19</v>
      </c>
      <c r="F235" s="224" t="s">
        <v>1031</v>
      </c>
      <c r="G235" s="221"/>
      <c r="H235" s="225">
        <v>8420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183</v>
      </c>
      <c r="AU235" s="231" t="s">
        <v>86</v>
      </c>
      <c r="AV235" s="13" t="s">
        <v>86</v>
      </c>
      <c r="AW235" s="13" t="s">
        <v>37</v>
      </c>
      <c r="AX235" s="13" t="s">
        <v>84</v>
      </c>
      <c r="AY235" s="231" t="s">
        <v>175</v>
      </c>
    </row>
    <row r="236" s="12" customFormat="1" ht="22.8" customHeight="1">
      <c r="A236" s="12"/>
      <c r="B236" s="191"/>
      <c r="C236" s="192"/>
      <c r="D236" s="193" t="s">
        <v>75</v>
      </c>
      <c r="E236" s="205" t="s">
        <v>646</v>
      </c>
      <c r="F236" s="205" t="s">
        <v>647</v>
      </c>
      <c r="G236" s="192"/>
      <c r="H236" s="192"/>
      <c r="I236" s="195"/>
      <c r="J236" s="206">
        <f>BK236</f>
        <v>0</v>
      </c>
      <c r="K236" s="192"/>
      <c r="L236" s="197"/>
      <c r="M236" s="198"/>
      <c r="N236" s="199"/>
      <c r="O236" s="199"/>
      <c r="P236" s="200">
        <f>SUM(P237:P244)</f>
        <v>0</v>
      </c>
      <c r="Q236" s="199"/>
      <c r="R236" s="200">
        <f>SUM(R237:R244)</f>
        <v>0</v>
      </c>
      <c r="S236" s="199"/>
      <c r="T236" s="201">
        <f>SUM(T237:T244)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2" t="s">
        <v>84</v>
      </c>
      <c r="AT236" s="203" t="s">
        <v>75</v>
      </c>
      <c r="AU236" s="203" t="s">
        <v>84</v>
      </c>
      <c r="AY236" s="202" t="s">
        <v>175</v>
      </c>
      <c r="BK236" s="204">
        <f>SUM(BK237:BK244)</f>
        <v>0</v>
      </c>
    </row>
    <row r="237" s="2" customFormat="1">
      <c r="A237" s="40"/>
      <c r="B237" s="41"/>
      <c r="C237" s="207" t="s">
        <v>477</v>
      </c>
      <c r="D237" s="207" t="s">
        <v>177</v>
      </c>
      <c r="E237" s="208" t="s">
        <v>868</v>
      </c>
      <c r="F237" s="209" t="s">
        <v>663</v>
      </c>
      <c r="G237" s="210" t="s">
        <v>287</v>
      </c>
      <c r="H237" s="211">
        <v>48.377000000000002</v>
      </c>
      <c r="I237" s="212"/>
      <c r="J237" s="213">
        <f>ROUND(I237*H237,2)</f>
        <v>0</v>
      </c>
      <c r="K237" s="209" t="s">
        <v>180</v>
      </c>
      <c r="L237" s="46"/>
      <c r="M237" s="214" t="s">
        <v>19</v>
      </c>
      <c r="N237" s="215" t="s">
        <v>47</v>
      </c>
      <c r="O237" s="86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8" t="s">
        <v>181</v>
      </c>
      <c r="AT237" s="218" t="s">
        <v>177</v>
      </c>
      <c r="AU237" s="218" t="s">
        <v>86</v>
      </c>
      <c r="AY237" s="19" t="s">
        <v>175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9" t="s">
        <v>84</v>
      </c>
      <c r="BK237" s="219">
        <f>ROUND(I237*H237,2)</f>
        <v>0</v>
      </c>
      <c r="BL237" s="19" t="s">
        <v>181</v>
      </c>
      <c r="BM237" s="218" t="s">
        <v>869</v>
      </c>
    </row>
    <row r="238" s="2" customFormat="1">
      <c r="A238" s="40"/>
      <c r="B238" s="41"/>
      <c r="C238" s="207" t="s">
        <v>481</v>
      </c>
      <c r="D238" s="207" t="s">
        <v>177</v>
      </c>
      <c r="E238" s="208" t="s">
        <v>870</v>
      </c>
      <c r="F238" s="209" t="s">
        <v>667</v>
      </c>
      <c r="G238" s="210" t="s">
        <v>287</v>
      </c>
      <c r="H238" s="211">
        <v>101.333</v>
      </c>
      <c r="I238" s="212"/>
      <c r="J238" s="213">
        <f>ROUND(I238*H238,2)</f>
        <v>0</v>
      </c>
      <c r="K238" s="209" t="s">
        <v>180</v>
      </c>
      <c r="L238" s="46"/>
      <c r="M238" s="214" t="s">
        <v>19</v>
      </c>
      <c r="N238" s="215" t="s">
        <v>47</v>
      </c>
      <c r="O238" s="86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181</v>
      </c>
      <c r="AT238" s="218" t="s">
        <v>177</v>
      </c>
      <c r="AU238" s="218" t="s">
        <v>86</v>
      </c>
      <c r="AY238" s="19" t="s">
        <v>175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84</v>
      </c>
      <c r="BK238" s="219">
        <f>ROUND(I238*H238,2)</f>
        <v>0</v>
      </c>
      <c r="BL238" s="19" t="s">
        <v>181</v>
      </c>
      <c r="BM238" s="218" t="s">
        <v>871</v>
      </c>
    </row>
    <row r="239" s="2" customFormat="1">
      <c r="A239" s="40"/>
      <c r="B239" s="41"/>
      <c r="C239" s="207" t="s">
        <v>485</v>
      </c>
      <c r="D239" s="207" t="s">
        <v>177</v>
      </c>
      <c r="E239" s="208" t="s">
        <v>658</v>
      </c>
      <c r="F239" s="209" t="s">
        <v>659</v>
      </c>
      <c r="G239" s="210" t="s">
        <v>287</v>
      </c>
      <c r="H239" s="211">
        <v>5.0010000000000003</v>
      </c>
      <c r="I239" s="212"/>
      <c r="J239" s="213">
        <f>ROUND(I239*H239,2)</f>
        <v>0</v>
      </c>
      <c r="K239" s="209" t="s">
        <v>180</v>
      </c>
      <c r="L239" s="46"/>
      <c r="M239" s="214" t="s">
        <v>19</v>
      </c>
      <c r="N239" s="215" t="s">
        <v>47</v>
      </c>
      <c r="O239" s="86"/>
      <c r="P239" s="216">
        <f>O239*H239</f>
        <v>0</v>
      </c>
      <c r="Q239" s="216">
        <v>0</v>
      </c>
      <c r="R239" s="216">
        <f>Q239*H239</f>
        <v>0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181</v>
      </c>
      <c r="AT239" s="218" t="s">
        <v>177</v>
      </c>
      <c r="AU239" s="218" t="s">
        <v>86</v>
      </c>
      <c r="AY239" s="19" t="s">
        <v>175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84</v>
      </c>
      <c r="BK239" s="219">
        <f>ROUND(I239*H239,2)</f>
        <v>0</v>
      </c>
      <c r="BL239" s="19" t="s">
        <v>181</v>
      </c>
      <c r="BM239" s="218" t="s">
        <v>1032</v>
      </c>
    </row>
    <row r="240" s="2" customFormat="1">
      <c r="A240" s="40"/>
      <c r="B240" s="41"/>
      <c r="C240" s="207" t="s">
        <v>489</v>
      </c>
      <c r="D240" s="207" t="s">
        <v>177</v>
      </c>
      <c r="E240" s="208" t="s">
        <v>872</v>
      </c>
      <c r="F240" s="209" t="s">
        <v>873</v>
      </c>
      <c r="G240" s="210" t="s">
        <v>287</v>
      </c>
      <c r="H240" s="211">
        <v>0.108</v>
      </c>
      <c r="I240" s="212"/>
      <c r="J240" s="213">
        <f>ROUND(I240*H240,2)</f>
        <v>0</v>
      </c>
      <c r="K240" s="209" t="s">
        <v>180</v>
      </c>
      <c r="L240" s="46"/>
      <c r="M240" s="214" t="s">
        <v>19</v>
      </c>
      <c r="N240" s="215" t="s">
        <v>47</v>
      </c>
      <c r="O240" s="86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8" t="s">
        <v>181</v>
      </c>
      <c r="AT240" s="218" t="s">
        <v>177</v>
      </c>
      <c r="AU240" s="218" t="s">
        <v>86</v>
      </c>
      <c r="AY240" s="19" t="s">
        <v>175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84</v>
      </c>
      <c r="BK240" s="219">
        <f>ROUND(I240*H240,2)</f>
        <v>0</v>
      </c>
      <c r="BL240" s="19" t="s">
        <v>181</v>
      </c>
      <c r="BM240" s="218" t="s">
        <v>874</v>
      </c>
    </row>
    <row r="241" s="2" customFormat="1" ht="33" customHeight="1">
      <c r="A241" s="40"/>
      <c r="B241" s="41"/>
      <c r="C241" s="207" t="s">
        <v>494</v>
      </c>
      <c r="D241" s="207" t="s">
        <v>177</v>
      </c>
      <c r="E241" s="208" t="s">
        <v>875</v>
      </c>
      <c r="F241" s="209" t="s">
        <v>876</v>
      </c>
      <c r="G241" s="210" t="s">
        <v>287</v>
      </c>
      <c r="H241" s="211">
        <v>129.143</v>
      </c>
      <c r="I241" s="212"/>
      <c r="J241" s="213">
        <f>ROUND(I241*H241,2)</f>
        <v>0</v>
      </c>
      <c r="K241" s="209" t="s">
        <v>180</v>
      </c>
      <c r="L241" s="46"/>
      <c r="M241" s="214" t="s">
        <v>19</v>
      </c>
      <c r="N241" s="215" t="s">
        <v>47</v>
      </c>
      <c r="O241" s="86"/>
      <c r="P241" s="216">
        <f>O241*H241</f>
        <v>0</v>
      </c>
      <c r="Q241" s="216">
        <v>0</v>
      </c>
      <c r="R241" s="216">
        <f>Q241*H241</f>
        <v>0</v>
      </c>
      <c r="S241" s="216">
        <v>0</v>
      </c>
      <c r="T241" s="21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8" t="s">
        <v>181</v>
      </c>
      <c r="AT241" s="218" t="s">
        <v>177</v>
      </c>
      <c r="AU241" s="218" t="s">
        <v>86</v>
      </c>
      <c r="AY241" s="19" t="s">
        <v>175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9" t="s">
        <v>84</v>
      </c>
      <c r="BK241" s="219">
        <f>ROUND(I241*H241,2)</f>
        <v>0</v>
      </c>
      <c r="BL241" s="19" t="s">
        <v>181</v>
      </c>
      <c r="BM241" s="218" t="s">
        <v>877</v>
      </c>
    </row>
    <row r="242" s="2" customFormat="1">
      <c r="A242" s="40"/>
      <c r="B242" s="41"/>
      <c r="C242" s="207" t="s">
        <v>500</v>
      </c>
      <c r="D242" s="207" t="s">
        <v>177</v>
      </c>
      <c r="E242" s="208" t="s">
        <v>649</v>
      </c>
      <c r="F242" s="209" t="s">
        <v>650</v>
      </c>
      <c r="G242" s="210" t="s">
        <v>287</v>
      </c>
      <c r="H242" s="211">
        <v>290.58999999999997</v>
      </c>
      <c r="I242" s="212"/>
      <c r="J242" s="213">
        <f>ROUND(I242*H242,2)</f>
        <v>0</v>
      </c>
      <c r="K242" s="209" t="s">
        <v>180</v>
      </c>
      <c r="L242" s="46"/>
      <c r="M242" s="214" t="s">
        <v>19</v>
      </c>
      <c r="N242" s="215" t="s">
        <v>47</v>
      </c>
      <c r="O242" s="86"/>
      <c r="P242" s="216">
        <f>O242*H242</f>
        <v>0</v>
      </c>
      <c r="Q242" s="216">
        <v>0</v>
      </c>
      <c r="R242" s="216">
        <f>Q242*H242</f>
        <v>0</v>
      </c>
      <c r="S242" s="216">
        <v>0</v>
      </c>
      <c r="T242" s="21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8" t="s">
        <v>181</v>
      </c>
      <c r="AT242" s="218" t="s">
        <v>177</v>
      </c>
      <c r="AU242" s="218" t="s">
        <v>86</v>
      </c>
      <c r="AY242" s="19" t="s">
        <v>175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84</v>
      </c>
      <c r="BK242" s="219">
        <f>ROUND(I242*H242,2)</f>
        <v>0</v>
      </c>
      <c r="BL242" s="19" t="s">
        <v>181</v>
      </c>
      <c r="BM242" s="218" t="s">
        <v>878</v>
      </c>
    </row>
    <row r="243" s="2" customFormat="1">
      <c r="A243" s="40"/>
      <c r="B243" s="41"/>
      <c r="C243" s="207" t="s">
        <v>506</v>
      </c>
      <c r="D243" s="207" t="s">
        <v>177</v>
      </c>
      <c r="E243" s="208" t="s">
        <v>653</v>
      </c>
      <c r="F243" s="209" t="s">
        <v>654</v>
      </c>
      <c r="G243" s="210" t="s">
        <v>287</v>
      </c>
      <c r="H243" s="211">
        <v>5521.21</v>
      </c>
      <c r="I243" s="212"/>
      <c r="J243" s="213">
        <f>ROUND(I243*H243,2)</f>
        <v>0</v>
      </c>
      <c r="K243" s="209" t="s">
        <v>180</v>
      </c>
      <c r="L243" s="46"/>
      <c r="M243" s="214" t="s">
        <v>19</v>
      </c>
      <c r="N243" s="215" t="s">
        <v>47</v>
      </c>
      <c r="O243" s="86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8" t="s">
        <v>181</v>
      </c>
      <c r="AT243" s="218" t="s">
        <v>177</v>
      </c>
      <c r="AU243" s="218" t="s">
        <v>86</v>
      </c>
      <c r="AY243" s="19" t="s">
        <v>175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9" t="s">
        <v>84</v>
      </c>
      <c r="BK243" s="219">
        <f>ROUND(I243*H243,2)</f>
        <v>0</v>
      </c>
      <c r="BL243" s="19" t="s">
        <v>181</v>
      </c>
      <c r="BM243" s="218" t="s">
        <v>879</v>
      </c>
    </row>
    <row r="244" s="13" customFormat="1">
      <c r="A244" s="13"/>
      <c r="B244" s="220"/>
      <c r="C244" s="221"/>
      <c r="D244" s="222" t="s">
        <v>183</v>
      </c>
      <c r="E244" s="221"/>
      <c r="F244" s="224" t="s">
        <v>1033</v>
      </c>
      <c r="G244" s="221"/>
      <c r="H244" s="225">
        <v>5521.21</v>
      </c>
      <c r="I244" s="226"/>
      <c r="J244" s="221"/>
      <c r="K244" s="221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183</v>
      </c>
      <c r="AU244" s="231" t="s">
        <v>86</v>
      </c>
      <c r="AV244" s="13" t="s">
        <v>86</v>
      </c>
      <c r="AW244" s="13" t="s">
        <v>4</v>
      </c>
      <c r="AX244" s="13" t="s">
        <v>84</v>
      </c>
      <c r="AY244" s="231" t="s">
        <v>175</v>
      </c>
    </row>
    <row r="245" s="12" customFormat="1" ht="22.8" customHeight="1">
      <c r="A245" s="12"/>
      <c r="B245" s="191"/>
      <c r="C245" s="192"/>
      <c r="D245" s="193" t="s">
        <v>75</v>
      </c>
      <c r="E245" s="205" t="s">
        <v>676</v>
      </c>
      <c r="F245" s="205" t="s">
        <v>677</v>
      </c>
      <c r="G245" s="192"/>
      <c r="H245" s="192"/>
      <c r="I245" s="195"/>
      <c r="J245" s="206">
        <f>BK245</f>
        <v>0</v>
      </c>
      <c r="K245" s="192"/>
      <c r="L245" s="197"/>
      <c r="M245" s="198"/>
      <c r="N245" s="199"/>
      <c r="O245" s="199"/>
      <c r="P245" s="200">
        <f>SUM(P246:P247)</f>
        <v>0</v>
      </c>
      <c r="Q245" s="199"/>
      <c r="R245" s="200">
        <f>SUM(R246:R247)</f>
        <v>0</v>
      </c>
      <c r="S245" s="199"/>
      <c r="T245" s="201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2" t="s">
        <v>84</v>
      </c>
      <c r="AT245" s="203" t="s">
        <v>75</v>
      </c>
      <c r="AU245" s="203" t="s">
        <v>84</v>
      </c>
      <c r="AY245" s="202" t="s">
        <v>175</v>
      </c>
      <c r="BK245" s="204">
        <f>SUM(BK246:BK247)</f>
        <v>0</v>
      </c>
    </row>
    <row r="246" s="2" customFormat="1">
      <c r="A246" s="40"/>
      <c r="B246" s="41"/>
      <c r="C246" s="207" t="s">
        <v>511</v>
      </c>
      <c r="D246" s="207" t="s">
        <v>177</v>
      </c>
      <c r="E246" s="208" t="s">
        <v>881</v>
      </c>
      <c r="F246" s="209" t="s">
        <v>882</v>
      </c>
      <c r="G246" s="210" t="s">
        <v>287</v>
      </c>
      <c r="H246" s="211">
        <v>345.25799999999998</v>
      </c>
      <c r="I246" s="212"/>
      <c r="J246" s="213">
        <f>ROUND(I246*H246,2)</f>
        <v>0</v>
      </c>
      <c r="K246" s="209" t="s">
        <v>180</v>
      </c>
      <c r="L246" s="46"/>
      <c r="M246" s="214" t="s">
        <v>19</v>
      </c>
      <c r="N246" s="215" t="s">
        <v>47</v>
      </c>
      <c r="O246" s="86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8" t="s">
        <v>181</v>
      </c>
      <c r="AT246" s="218" t="s">
        <v>177</v>
      </c>
      <c r="AU246" s="218" t="s">
        <v>86</v>
      </c>
      <c r="AY246" s="19" t="s">
        <v>175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84</v>
      </c>
      <c r="BK246" s="219">
        <f>ROUND(I246*H246,2)</f>
        <v>0</v>
      </c>
      <c r="BL246" s="19" t="s">
        <v>181</v>
      </c>
      <c r="BM246" s="218" t="s">
        <v>883</v>
      </c>
    </row>
    <row r="247" s="2" customFormat="1" ht="33" customHeight="1">
      <c r="A247" s="40"/>
      <c r="B247" s="41"/>
      <c r="C247" s="207" t="s">
        <v>516</v>
      </c>
      <c r="D247" s="207" t="s">
        <v>177</v>
      </c>
      <c r="E247" s="208" t="s">
        <v>884</v>
      </c>
      <c r="F247" s="209" t="s">
        <v>885</v>
      </c>
      <c r="G247" s="210" t="s">
        <v>287</v>
      </c>
      <c r="H247" s="211">
        <v>345.25799999999998</v>
      </c>
      <c r="I247" s="212"/>
      <c r="J247" s="213">
        <f>ROUND(I247*H247,2)</f>
        <v>0</v>
      </c>
      <c r="K247" s="209" t="s">
        <v>180</v>
      </c>
      <c r="L247" s="46"/>
      <c r="M247" s="214" t="s">
        <v>19</v>
      </c>
      <c r="N247" s="215" t="s">
        <v>47</v>
      </c>
      <c r="O247" s="86"/>
      <c r="P247" s="216">
        <f>O247*H247</f>
        <v>0</v>
      </c>
      <c r="Q247" s="216">
        <v>0</v>
      </c>
      <c r="R247" s="216">
        <f>Q247*H247</f>
        <v>0</v>
      </c>
      <c r="S247" s="216">
        <v>0</v>
      </c>
      <c r="T247" s="21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8" t="s">
        <v>181</v>
      </c>
      <c r="AT247" s="218" t="s">
        <v>177</v>
      </c>
      <c r="AU247" s="218" t="s">
        <v>86</v>
      </c>
      <c r="AY247" s="19" t="s">
        <v>175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84</v>
      </c>
      <c r="BK247" s="219">
        <f>ROUND(I247*H247,2)</f>
        <v>0</v>
      </c>
      <c r="BL247" s="19" t="s">
        <v>181</v>
      </c>
      <c r="BM247" s="218" t="s">
        <v>886</v>
      </c>
    </row>
    <row r="248" s="12" customFormat="1" ht="25.92" customHeight="1">
      <c r="A248" s="12"/>
      <c r="B248" s="191"/>
      <c r="C248" s="192"/>
      <c r="D248" s="193" t="s">
        <v>75</v>
      </c>
      <c r="E248" s="194" t="s">
        <v>1034</v>
      </c>
      <c r="F248" s="194" t="s">
        <v>1035</v>
      </c>
      <c r="G248" s="192"/>
      <c r="H248" s="192"/>
      <c r="I248" s="195"/>
      <c r="J248" s="196">
        <f>BK248</f>
        <v>0</v>
      </c>
      <c r="K248" s="192"/>
      <c r="L248" s="197"/>
      <c r="M248" s="198"/>
      <c r="N248" s="199"/>
      <c r="O248" s="199"/>
      <c r="P248" s="200">
        <f>P249+P255</f>
        <v>0</v>
      </c>
      <c r="Q248" s="199"/>
      <c r="R248" s="200">
        <f>R249+R255</f>
        <v>7.7766235000000012</v>
      </c>
      <c r="S248" s="199"/>
      <c r="T248" s="201">
        <f>T249+T255</f>
        <v>6.6285000000000007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2" t="s">
        <v>86</v>
      </c>
      <c r="AT248" s="203" t="s">
        <v>75</v>
      </c>
      <c r="AU248" s="203" t="s">
        <v>76</v>
      </c>
      <c r="AY248" s="202" t="s">
        <v>175</v>
      </c>
      <c r="BK248" s="204">
        <f>BK249+BK255</f>
        <v>0</v>
      </c>
    </row>
    <row r="249" s="12" customFormat="1" ht="22.8" customHeight="1">
      <c r="A249" s="12"/>
      <c r="B249" s="191"/>
      <c r="C249" s="192"/>
      <c r="D249" s="193" t="s">
        <v>75</v>
      </c>
      <c r="E249" s="205" t="s">
        <v>1036</v>
      </c>
      <c r="F249" s="205" t="s">
        <v>1037</v>
      </c>
      <c r="G249" s="192"/>
      <c r="H249" s="192"/>
      <c r="I249" s="195"/>
      <c r="J249" s="206">
        <f>BK249</f>
        <v>0</v>
      </c>
      <c r="K249" s="192"/>
      <c r="L249" s="197"/>
      <c r="M249" s="198"/>
      <c r="N249" s="199"/>
      <c r="O249" s="199"/>
      <c r="P249" s="200">
        <f>SUM(P250:P254)</f>
        <v>0</v>
      </c>
      <c r="Q249" s="199"/>
      <c r="R249" s="200">
        <f>SUM(R250:R254)</f>
        <v>0.0050000000000000001</v>
      </c>
      <c r="S249" s="199"/>
      <c r="T249" s="201">
        <f>SUM(T250:T254)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2" t="s">
        <v>86</v>
      </c>
      <c r="AT249" s="203" t="s">
        <v>75</v>
      </c>
      <c r="AU249" s="203" t="s">
        <v>84</v>
      </c>
      <c r="AY249" s="202" t="s">
        <v>175</v>
      </c>
      <c r="BK249" s="204">
        <f>SUM(BK250:BK254)</f>
        <v>0</v>
      </c>
    </row>
    <row r="250" s="2" customFormat="1" ht="16.5" customHeight="1">
      <c r="A250" s="40"/>
      <c r="B250" s="41"/>
      <c r="C250" s="207" t="s">
        <v>520</v>
      </c>
      <c r="D250" s="207" t="s">
        <v>177</v>
      </c>
      <c r="E250" s="208" t="s">
        <v>1038</v>
      </c>
      <c r="F250" s="209" t="s">
        <v>1039</v>
      </c>
      <c r="G250" s="210" t="s">
        <v>314</v>
      </c>
      <c r="H250" s="211">
        <v>100</v>
      </c>
      <c r="I250" s="212"/>
      <c r="J250" s="213">
        <f>ROUND(I250*H250,2)</f>
        <v>0</v>
      </c>
      <c r="K250" s="209" t="s">
        <v>180</v>
      </c>
      <c r="L250" s="46"/>
      <c r="M250" s="214" t="s">
        <v>19</v>
      </c>
      <c r="N250" s="215" t="s">
        <v>47</v>
      </c>
      <c r="O250" s="86"/>
      <c r="P250" s="216">
        <f>O250*H250</f>
        <v>0</v>
      </c>
      <c r="Q250" s="216">
        <v>5.0000000000000002E-05</v>
      </c>
      <c r="R250" s="216">
        <f>Q250*H250</f>
        <v>0.0050000000000000001</v>
      </c>
      <c r="S250" s="216">
        <v>0</v>
      </c>
      <c r="T250" s="21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8" t="s">
        <v>267</v>
      </c>
      <c r="AT250" s="218" t="s">
        <v>177</v>
      </c>
      <c r="AU250" s="218" t="s">
        <v>86</v>
      </c>
      <c r="AY250" s="19" t="s">
        <v>175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9" t="s">
        <v>84</v>
      </c>
      <c r="BK250" s="219">
        <f>ROUND(I250*H250,2)</f>
        <v>0</v>
      </c>
      <c r="BL250" s="19" t="s">
        <v>267</v>
      </c>
      <c r="BM250" s="218" t="s">
        <v>1040</v>
      </c>
    </row>
    <row r="251" s="2" customFormat="1">
      <c r="A251" s="40"/>
      <c r="B251" s="41"/>
      <c r="C251" s="42"/>
      <c r="D251" s="222" t="s">
        <v>217</v>
      </c>
      <c r="E251" s="42"/>
      <c r="F251" s="243" t="s">
        <v>1041</v>
      </c>
      <c r="G251" s="42"/>
      <c r="H251" s="42"/>
      <c r="I251" s="244"/>
      <c r="J251" s="42"/>
      <c r="K251" s="42"/>
      <c r="L251" s="46"/>
      <c r="M251" s="245"/>
      <c r="N251" s="246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217</v>
      </c>
      <c r="AU251" s="19" t="s">
        <v>86</v>
      </c>
    </row>
    <row r="252" s="13" customFormat="1">
      <c r="A252" s="13"/>
      <c r="B252" s="220"/>
      <c r="C252" s="221"/>
      <c r="D252" s="222" t="s">
        <v>183</v>
      </c>
      <c r="E252" s="223" t="s">
        <v>19</v>
      </c>
      <c r="F252" s="224" t="s">
        <v>1042</v>
      </c>
      <c r="G252" s="221"/>
      <c r="H252" s="225">
        <v>100</v>
      </c>
      <c r="I252" s="226"/>
      <c r="J252" s="221"/>
      <c r="K252" s="221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183</v>
      </c>
      <c r="AU252" s="231" t="s">
        <v>86</v>
      </c>
      <c r="AV252" s="13" t="s">
        <v>86</v>
      </c>
      <c r="AW252" s="13" t="s">
        <v>37</v>
      </c>
      <c r="AX252" s="13" t="s">
        <v>84</v>
      </c>
      <c r="AY252" s="231" t="s">
        <v>175</v>
      </c>
    </row>
    <row r="253" s="2" customFormat="1">
      <c r="A253" s="40"/>
      <c r="B253" s="41"/>
      <c r="C253" s="207" t="s">
        <v>525</v>
      </c>
      <c r="D253" s="207" t="s">
        <v>177</v>
      </c>
      <c r="E253" s="208" t="s">
        <v>1043</v>
      </c>
      <c r="F253" s="209" t="s">
        <v>1044</v>
      </c>
      <c r="G253" s="210" t="s">
        <v>1045</v>
      </c>
      <c r="H253" s="283"/>
      <c r="I253" s="212"/>
      <c r="J253" s="213">
        <f>ROUND(I253*H253,2)</f>
        <v>0</v>
      </c>
      <c r="K253" s="209" t="s">
        <v>180</v>
      </c>
      <c r="L253" s="46"/>
      <c r="M253" s="214" t="s">
        <v>19</v>
      </c>
      <c r="N253" s="215" t="s">
        <v>47</v>
      </c>
      <c r="O253" s="86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8" t="s">
        <v>267</v>
      </c>
      <c r="AT253" s="218" t="s">
        <v>177</v>
      </c>
      <c r="AU253" s="218" t="s">
        <v>86</v>
      </c>
      <c r="AY253" s="19" t="s">
        <v>175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84</v>
      </c>
      <c r="BK253" s="219">
        <f>ROUND(I253*H253,2)</f>
        <v>0</v>
      </c>
      <c r="BL253" s="19" t="s">
        <v>267</v>
      </c>
      <c r="BM253" s="218" t="s">
        <v>1046</v>
      </c>
    </row>
    <row r="254" s="2" customFormat="1">
      <c r="A254" s="40"/>
      <c r="B254" s="41"/>
      <c r="C254" s="207" t="s">
        <v>533</v>
      </c>
      <c r="D254" s="207" t="s">
        <v>177</v>
      </c>
      <c r="E254" s="208" t="s">
        <v>1047</v>
      </c>
      <c r="F254" s="209" t="s">
        <v>1048</v>
      </c>
      <c r="G254" s="210" t="s">
        <v>1045</v>
      </c>
      <c r="H254" s="283"/>
      <c r="I254" s="212"/>
      <c r="J254" s="213">
        <f>ROUND(I254*H254,2)</f>
        <v>0</v>
      </c>
      <c r="K254" s="209" t="s">
        <v>180</v>
      </c>
      <c r="L254" s="46"/>
      <c r="M254" s="214" t="s">
        <v>19</v>
      </c>
      <c r="N254" s="215" t="s">
        <v>47</v>
      </c>
      <c r="O254" s="86"/>
      <c r="P254" s="216">
        <f>O254*H254</f>
        <v>0</v>
      </c>
      <c r="Q254" s="216">
        <v>0</v>
      </c>
      <c r="R254" s="216">
        <f>Q254*H254</f>
        <v>0</v>
      </c>
      <c r="S254" s="216">
        <v>0</v>
      </c>
      <c r="T254" s="21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8" t="s">
        <v>267</v>
      </c>
      <c r="AT254" s="218" t="s">
        <v>177</v>
      </c>
      <c r="AU254" s="218" t="s">
        <v>86</v>
      </c>
      <c r="AY254" s="19" t="s">
        <v>175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84</v>
      </c>
      <c r="BK254" s="219">
        <f>ROUND(I254*H254,2)</f>
        <v>0</v>
      </c>
      <c r="BL254" s="19" t="s">
        <v>267</v>
      </c>
      <c r="BM254" s="218" t="s">
        <v>1049</v>
      </c>
    </row>
    <row r="255" s="12" customFormat="1" ht="22.8" customHeight="1">
      <c r="A255" s="12"/>
      <c r="B255" s="191"/>
      <c r="C255" s="192"/>
      <c r="D255" s="193" t="s">
        <v>75</v>
      </c>
      <c r="E255" s="205" t="s">
        <v>1050</v>
      </c>
      <c r="F255" s="205" t="s">
        <v>1051</v>
      </c>
      <c r="G255" s="192"/>
      <c r="H255" s="192"/>
      <c r="I255" s="195"/>
      <c r="J255" s="206">
        <f>BK255</f>
        <v>0</v>
      </c>
      <c r="K255" s="192"/>
      <c r="L255" s="197"/>
      <c r="M255" s="198"/>
      <c r="N255" s="199"/>
      <c r="O255" s="199"/>
      <c r="P255" s="200">
        <f>SUM(P256:P276)</f>
        <v>0</v>
      </c>
      <c r="Q255" s="199"/>
      <c r="R255" s="200">
        <f>SUM(R256:R276)</f>
        <v>7.7716235000000014</v>
      </c>
      <c r="S255" s="199"/>
      <c r="T255" s="201">
        <f>SUM(T256:T276)</f>
        <v>6.6285000000000007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2" t="s">
        <v>86</v>
      </c>
      <c r="AT255" s="203" t="s">
        <v>75</v>
      </c>
      <c r="AU255" s="203" t="s">
        <v>84</v>
      </c>
      <c r="AY255" s="202" t="s">
        <v>175</v>
      </c>
      <c r="BK255" s="204">
        <f>SUM(BK256:BK276)</f>
        <v>0</v>
      </c>
    </row>
    <row r="256" s="2" customFormat="1">
      <c r="A256" s="40"/>
      <c r="B256" s="41"/>
      <c r="C256" s="207" t="s">
        <v>542</v>
      </c>
      <c r="D256" s="207" t="s">
        <v>177</v>
      </c>
      <c r="E256" s="208" t="s">
        <v>1052</v>
      </c>
      <c r="F256" s="209" t="s">
        <v>1053</v>
      </c>
      <c r="G256" s="210" t="s">
        <v>112</v>
      </c>
      <c r="H256" s="211">
        <v>331.42500000000001</v>
      </c>
      <c r="I256" s="212"/>
      <c r="J256" s="213">
        <f>ROUND(I256*H256,2)</f>
        <v>0</v>
      </c>
      <c r="K256" s="209" t="s">
        <v>180</v>
      </c>
      <c r="L256" s="46"/>
      <c r="M256" s="214" t="s">
        <v>19</v>
      </c>
      <c r="N256" s="215" t="s">
        <v>47</v>
      </c>
      <c r="O256" s="86"/>
      <c r="P256" s="216">
        <f>O256*H256</f>
        <v>0</v>
      </c>
      <c r="Q256" s="216">
        <v>0.02</v>
      </c>
      <c r="R256" s="216">
        <f>Q256*H256</f>
        <v>6.6285000000000007</v>
      </c>
      <c r="S256" s="216">
        <v>0.02</v>
      </c>
      <c r="T256" s="217">
        <f>S256*H256</f>
        <v>6.6285000000000007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8" t="s">
        <v>267</v>
      </c>
      <c r="AT256" s="218" t="s">
        <v>177</v>
      </c>
      <c r="AU256" s="218" t="s">
        <v>86</v>
      </c>
      <c r="AY256" s="19" t="s">
        <v>175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84</v>
      </c>
      <c r="BK256" s="219">
        <f>ROUND(I256*H256,2)</f>
        <v>0</v>
      </c>
      <c r="BL256" s="19" t="s">
        <v>267</v>
      </c>
      <c r="BM256" s="218" t="s">
        <v>1054</v>
      </c>
    </row>
    <row r="257" s="2" customFormat="1">
      <c r="A257" s="40"/>
      <c r="B257" s="41"/>
      <c r="C257" s="42"/>
      <c r="D257" s="222" t="s">
        <v>217</v>
      </c>
      <c r="E257" s="42"/>
      <c r="F257" s="243" t="s">
        <v>1055</v>
      </c>
      <c r="G257" s="42"/>
      <c r="H257" s="42"/>
      <c r="I257" s="244"/>
      <c r="J257" s="42"/>
      <c r="K257" s="42"/>
      <c r="L257" s="46"/>
      <c r="M257" s="245"/>
      <c r="N257" s="246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217</v>
      </c>
      <c r="AU257" s="19" t="s">
        <v>86</v>
      </c>
    </row>
    <row r="258" s="13" customFormat="1">
      <c r="A258" s="13"/>
      <c r="B258" s="220"/>
      <c r="C258" s="221"/>
      <c r="D258" s="222" t="s">
        <v>183</v>
      </c>
      <c r="E258" s="223" t="s">
        <v>19</v>
      </c>
      <c r="F258" s="224" t="s">
        <v>1056</v>
      </c>
      <c r="G258" s="221"/>
      <c r="H258" s="225">
        <v>271.42500000000001</v>
      </c>
      <c r="I258" s="226"/>
      <c r="J258" s="221"/>
      <c r="K258" s="221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183</v>
      </c>
      <c r="AU258" s="231" t="s">
        <v>86</v>
      </c>
      <c r="AV258" s="13" t="s">
        <v>86</v>
      </c>
      <c r="AW258" s="13" t="s">
        <v>37</v>
      </c>
      <c r="AX258" s="13" t="s">
        <v>76</v>
      </c>
      <c r="AY258" s="231" t="s">
        <v>175</v>
      </c>
    </row>
    <row r="259" s="13" customFormat="1">
      <c r="A259" s="13"/>
      <c r="B259" s="220"/>
      <c r="C259" s="221"/>
      <c r="D259" s="222" t="s">
        <v>183</v>
      </c>
      <c r="E259" s="223" t="s">
        <v>19</v>
      </c>
      <c r="F259" s="224" t="s">
        <v>1057</v>
      </c>
      <c r="G259" s="221"/>
      <c r="H259" s="225">
        <v>60</v>
      </c>
      <c r="I259" s="226"/>
      <c r="J259" s="221"/>
      <c r="K259" s="221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183</v>
      </c>
      <c r="AU259" s="231" t="s">
        <v>86</v>
      </c>
      <c r="AV259" s="13" t="s">
        <v>86</v>
      </c>
      <c r="AW259" s="13" t="s">
        <v>37</v>
      </c>
      <c r="AX259" s="13" t="s">
        <v>76</v>
      </c>
      <c r="AY259" s="231" t="s">
        <v>175</v>
      </c>
    </row>
    <row r="260" s="14" customFormat="1">
      <c r="A260" s="14"/>
      <c r="B260" s="232"/>
      <c r="C260" s="233"/>
      <c r="D260" s="222" t="s">
        <v>183</v>
      </c>
      <c r="E260" s="234" t="s">
        <v>932</v>
      </c>
      <c r="F260" s="235" t="s">
        <v>204</v>
      </c>
      <c r="G260" s="233"/>
      <c r="H260" s="236">
        <v>331.42500000000001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2" t="s">
        <v>183</v>
      </c>
      <c r="AU260" s="242" t="s">
        <v>86</v>
      </c>
      <c r="AV260" s="14" t="s">
        <v>181</v>
      </c>
      <c r="AW260" s="14" t="s">
        <v>37</v>
      </c>
      <c r="AX260" s="14" t="s">
        <v>84</v>
      </c>
      <c r="AY260" s="242" t="s">
        <v>175</v>
      </c>
    </row>
    <row r="261" s="2" customFormat="1" ht="16.5" customHeight="1">
      <c r="A261" s="40"/>
      <c r="B261" s="41"/>
      <c r="C261" s="207" t="s">
        <v>548</v>
      </c>
      <c r="D261" s="207" t="s">
        <v>177</v>
      </c>
      <c r="E261" s="208" t="s">
        <v>1058</v>
      </c>
      <c r="F261" s="209" t="s">
        <v>1059</v>
      </c>
      <c r="G261" s="210" t="s">
        <v>112</v>
      </c>
      <c r="H261" s="211">
        <v>331.42500000000001</v>
      </c>
      <c r="I261" s="212"/>
      <c r="J261" s="213">
        <f>ROUND(I261*H261,2)</f>
        <v>0</v>
      </c>
      <c r="K261" s="209" t="s">
        <v>180</v>
      </c>
      <c r="L261" s="46"/>
      <c r="M261" s="214" t="s">
        <v>19</v>
      </c>
      <c r="N261" s="215" t="s">
        <v>47</v>
      </c>
      <c r="O261" s="86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8" t="s">
        <v>267</v>
      </c>
      <c r="AT261" s="218" t="s">
        <v>177</v>
      </c>
      <c r="AU261" s="218" t="s">
        <v>86</v>
      </c>
      <c r="AY261" s="19" t="s">
        <v>175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9" t="s">
        <v>84</v>
      </c>
      <c r="BK261" s="219">
        <f>ROUND(I261*H261,2)</f>
        <v>0</v>
      </c>
      <c r="BL261" s="19" t="s">
        <v>267</v>
      </c>
      <c r="BM261" s="218" t="s">
        <v>1060</v>
      </c>
    </row>
    <row r="262" s="13" customFormat="1">
      <c r="A262" s="13"/>
      <c r="B262" s="220"/>
      <c r="C262" s="221"/>
      <c r="D262" s="222" t="s">
        <v>183</v>
      </c>
      <c r="E262" s="223" t="s">
        <v>19</v>
      </c>
      <c r="F262" s="224" t="s">
        <v>932</v>
      </c>
      <c r="G262" s="221"/>
      <c r="H262" s="225">
        <v>331.42500000000001</v>
      </c>
      <c r="I262" s="226"/>
      <c r="J262" s="221"/>
      <c r="K262" s="221"/>
      <c r="L262" s="227"/>
      <c r="M262" s="228"/>
      <c r="N262" s="229"/>
      <c r="O262" s="229"/>
      <c r="P262" s="229"/>
      <c r="Q262" s="229"/>
      <c r="R262" s="229"/>
      <c r="S262" s="229"/>
      <c r="T262" s="23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1" t="s">
        <v>183</v>
      </c>
      <c r="AU262" s="231" t="s">
        <v>86</v>
      </c>
      <c r="AV262" s="13" t="s">
        <v>86</v>
      </c>
      <c r="AW262" s="13" t="s">
        <v>37</v>
      </c>
      <c r="AX262" s="13" t="s">
        <v>84</v>
      </c>
      <c r="AY262" s="231" t="s">
        <v>175</v>
      </c>
    </row>
    <row r="263" s="2" customFormat="1" ht="16.5" customHeight="1">
      <c r="A263" s="40"/>
      <c r="B263" s="41"/>
      <c r="C263" s="257" t="s">
        <v>552</v>
      </c>
      <c r="D263" s="257" t="s">
        <v>298</v>
      </c>
      <c r="E263" s="258" t="s">
        <v>1061</v>
      </c>
      <c r="F263" s="259" t="s">
        <v>1062</v>
      </c>
      <c r="G263" s="260" t="s">
        <v>314</v>
      </c>
      <c r="H263" s="261">
        <v>91.366</v>
      </c>
      <c r="I263" s="262"/>
      <c r="J263" s="263">
        <f>ROUND(I263*H263,2)</f>
        <v>0</v>
      </c>
      <c r="K263" s="259" t="s">
        <v>180</v>
      </c>
      <c r="L263" s="264"/>
      <c r="M263" s="265" t="s">
        <v>19</v>
      </c>
      <c r="N263" s="266" t="s">
        <v>47</v>
      </c>
      <c r="O263" s="86"/>
      <c r="P263" s="216">
        <f>O263*H263</f>
        <v>0</v>
      </c>
      <c r="Q263" s="216">
        <v>0.001</v>
      </c>
      <c r="R263" s="216">
        <f>Q263*H263</f>
        <v>0.091366000000000003</v>
      </c>
      <c r="S263" s="216">
        <v>0</v>
      </c>
      <c r="T263" s="21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8" t="s">
        <v>350</v>
      </c>
      <c r="AT263" s="218" t="s">
        <v>298</v>
      </c>
      <c r="AU263" s="218" t="s">
        <v>86</v>
      </c>
      <c r="AY263" s="19" t="s">
        <v>175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84</v>
      </c>
      <c r="BK263" s="219">
        <f>ROUND(I263*H263,2)</f>
        <v>0</v>
      </c>
      <c r="BL263" s="19" t="s">
        <v>267</v>
      </c>
      <c r="BM263" s="218" t="s">
        <v>1063</v>
      </c>
    </row>
    <row r="264" s="2" customFormat="1">
      <c r="A264" s="40"/>
      <c r="B264" s="41"/>
      <c r="C264" s="42"/>
      <c r="D264" s="222" t="s">
        <v>217</v>
      </c>
      <c r="E264" s="42"/>
      <c r="F264" s="243" t="s">
        <v>1064</v>
      </c>
      <c r="G264" s="42"/>
      <c r="H264" s="42"/>
      <c r="I264" s="244"/>
      <c r="J264" s="42"/>
      <c r="K264" s="42"/>
      <c r="L264" s="46"/>
      <c r="M264" s="245"/>
      <c r="N264" s="246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217</v>
      </c>
      <c r="AU264" s="19" t="s">
        <v>86</v>
      </c>
    </row>
    <row r="265" s="13" customFormat="1">
      <c r="A265" s="13"/>
      <c r="B265" s="220"/>
      <c r="C265" s="221"/>
      <c r="D265" s="222" t="s">
        <v>183</v>
      </c>
      <c r="E265" s="223" t="s">
        <v>19</v>
      </c>
      <c r="F265" s="224" t="s">
        <v>1065</v>
      </c>
      <c r="G265" s="221"/>
      <c r="H265" s="225">
        <v>91.366</v>
      </c>
      <c r="I265" s="226"/>
      <c r="J265" s="221"/>
      <c r="K265" s="221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183</v>
      </c>
      <c r="AU265" s="231" t="s">
        <v>86</v>
      </c>
      <c r="AV265" s="13" t="s">
        <v>86</v>
      </c>
      <c r="AW265" s="13" t="s">
        <v>37</v>
      </c>
      <c r="AX265" s="13" t="s">
        <v>84</v>
      </c>
      <c r="AY265" s="231" t="s">
        <v>175</v>
      </c>
    </row>
    <row r="266" s="2" customFormat="1" ht="21.75" customHeight="1">
      <c r="A266" s="40"/>
      <c r="B266" s="41"/>
      <c r="C266" s="207" t="s">
        <v>556</v>
      </c>
      <c r="D266" s="207" t="s">
        <v>177</v>
      </c>
      <c r="E266" s="208" t="s">
        <v>1066</v>
      </c>
      <c r="F266" s="209" t="s">
        <v>1067</v>
      </c>
      <c r="G266" s="210" t="s">
        <v>112</v>
      </c>
      <c r="H266" s="211">
        <v>331.42500000000001</v>
      </c>
      <c r="I266" s="212"/>
      <c r="J266" s="213">
        <f>ROUND(I266*H266,2)</f>
        <v>0</v>
      </c>
      <c r="K266" s="209" t="s">
        <v>180</v>
      </c>
      <c r="L266" s="46"/>
      <c r="M266" s="214" t="s">
        <v>19</v>
      </c>
      <c r="N266" s="215" t="s">
        <v>47</v>
      </c>
      <c r="O266" s="86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267</v>
      </c>
      <c r="AT266" s="218" t="s">
        <v>177</v>
      </c>
      <c r="AU266" s="218" t="s">
        <v>86</v>
      </c>
      <c r="AY266" s="19" t="s">
        <v>175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84</v>
      </c>
      <c r="BK266" s="219">
        <f>ROUND(I266*H266,2)</f>
        <v>0</v>
      </c>
      <c r="BL266" s="19" t="s">
        <v>267</v>
      </c>
      <c r="BM266" s="218" t="s">
        <v>1068</v>
      </c>
    </row>
    <row r="267" s="13" customFormat="1">
      <c r="A267" s="13"/>
      <c r="B267" s="220"/>
      <c r="C267" s="221"/>
      <c r="D267" s="222" t="s">
        <v>183</v>
      </c>
      <c r="E267" s="223" t="s">
        <v>19</v>
      </c>
      <c r="F267" s="224" t="s">
        <v>932</v>
      </c>
      <c r="G267" s="221"/>
      <c r="H267" s="225">
        <v>331.42500000000001</v>
      </c>
      <c r="I267" s="226"/>
      <c r="J267" s="221"/>
      <c r="K267" s="221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183</v>
      </c>
      <c r="AU267" s="231" t="s">
        <v>86</v>
      </c>
      <c r="AV267" s="13" t="s">
        <v>86</v>
      </c>
      <c r="AW267" s="13" t="s">
        <v>37</v>
      </c>
      <c r="AX267" s="13" t="s">
        <v>84</v>
      </c>
      <c r="AY267" s="231" t="s">
        <v>175</v>
      </c>
    </row>
    <row r="268" s="2" customFormat="1" ht="16.5" customHeight="1">
      <c r="A268" s="40"/>
      <c r="B268" s="41"/>
      <c r="C268" s="257" t="s">
        <v>560</v>
      </c>
      <c r="D268" s="257" t="s">
        <v>298</v>
      </c>
      <c r="E268" s="258" t="s">
        <v>1069</v>
      </c>
      <c r="F268" s="259" t="s">
        <v>1070</v>
      </c>
      <c r="G268" s="260" t="s">
        <v>314</v>
      </c>
      <c r="H268" s="261">
        <v>67.611000000000004</v>
      </c>
      <c r="I268" s="262"/>
      <c r="J268" s="263">
        <f>ROUND(I268*H268,2)</f>
        <v>0</v>
      </c>
      <c r="K268" s="259" t="s">
        <v>180</v>
      </c>
      <c r="L268" s="264"/>
      <c r="M268" s="265" t="s">
        <v>19</v>
      </c>
      <c r="N268" s="266" t="s">
        <v>47</v>
      </c>
      <c r="O268" s="86"/>
      <c r="P268" s="216">
        <f>O268*H268</f>
        <v>0</v>
      </c>
      <c r="Q268" s="216">
        <v>0.001</v>
      </c>
      <c r="R268" s="216">
        <f>Q268*H268</f>
        <v>0.067611000000000004</v>
      </c>
      <c r="S268" s="216">
        <v>0</v>
      </c>
      <c r="T268" s="21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8" t="s">
        <v>350</v>
      </c>
      <c r="AT268" s="218" t="s">
        <v>298</v>
      </c>
      <c r="AU268" s="218" t="s">
        <v>86</v>
      </c>
      <c r="AY268" s="19" t="s">
        <v>175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9" t="s">
        <v>84</v>
      </c>
      <c r="BK268" s="219">
        <f>ROUND(I268*H268,2)</f>
        <v>0</v>
      </c>
      <c r="BL268" s="19" t="s">
        <v>267</v>
      </c>
      <c r="BM268" s="218" t="s">
        <v>1071</v>
      </c>
    </row>
    <row r="269" s="2" customFormat="1">
      <c r="A269" s="40"/>
      <c r="B269" s="41"/>
      <c r="C269" s="42"/>
      <c r="D269" s="222" t="s">
        <v>217</v>
      </c>
      <c r="E269" s="42"/>
      <c r="F269" s="243" t="s">
        <v>1072</v>
      </c>
      <c r="G269" s="42"/>
      <c r="H269" s="42"/>
      <c r="I269" s="244"/>
      <c r="J269" s="42"/>
      <c r="K269" s="42"/>
      <c r="L269" s="46"/>
      <c r="M269" s="245"/>
      <c r="N269" s="246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217</v>
      </c>
      <c r="AU269" s="19" t="s">
        <v>86</v>
      </c>
    </row>
    <row r="270" s="13" customFormat="1">
      <c r="A270" s="13"/>
      <c r="B270" s="220"/>
      <c r="C270" s="221"/>
      <c r="D270" s="222" t="s">
        <v>183</v>
      </c>
      <c r="E270" s="223" t="s">
        <v>19</v>
      </c>
      <c r="F270" s="224" t="s">
        <v>1073</v>
      </c>
      <c r="G270" s="221"/>
      <c r="H270" s="225">
        <v>67.611000000000004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1" t="s">
        <v>183</v>
      </c>
      <c r="AU270" s="231" t="s">
        <v>86</v>
      </c>
      <c r="AV270" s="13" t="s">
        <v>86</v>
      </c>
      <c r="AW270" s="13" t="s">
        <v>37</v>
      </c>
      <c r="AX270" s="13" t="s">
        <v>84</v>
      </c>
      <c r="AY270" s="231" t="s">
        <v>175</v>
      </c>
    </row>
    <row r="271" s="2" customFormat="1" ht="21.75" customHeight="1">
      <c r="A271" s="40"/>
      <c r="B271" s="41"/>
      <c r="C271" s="207" t="s">
        <v>565</v>
      </c>
      <c r="D271" s="207" t="s">
        <v>177</v>
      </c>
      <c r="E271" s="208" t="s">
        <v>1074</v>
      </c>
      <c r="F271" s="209" t="s">
        <v>1075</v>
      </c>
      <c r="G271" s="210" t="s">
        <v>112</v>
      </c>
      <c r="H271" s="211">
        <v>331.42500000000001</v>
      </c>
      <c r="I271" s="212"/>
      <c r="J271" s="213">
        <f>ROUND(I271*H271,2)</f>
        <v>0</v>
      </c>
      <c r="K271" s="209" t="s">
        <v>180</v>
      </c>
      <c r="L271" s="46"/>
      <c r="M271" s="214" t="s">
        <v>19</v>
      </c>
      <c r="N271" s="215" t="s">
        <v>47</v>
      </c>
      <c r="O271" s="86"/>
      <c r="P271" s="216">
        <f>O271*H271</f>
        <v>0</v>
      </c>
      <c r="Q271" s="216">
        <v>0.00106</v>
      </c>
      <c r="R271" s="216">
        <f>Q271*H271</f>
        <v>0.35131050000000003</v>
      </c>
      <c r="S271" s="216">
        <v>0</v>
      </c>
      <c r="T271" s="217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8" t="s">
        <v>267</v>
      </c>
      <c r="AT271" s="218" t="s">
        <v>177</v>
      </c>
      <c r="AU271" s="218" t="s">
        <v>86</v>
      </c>
      <c r="AY271" s="19" t="s">
        <v>175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84</v>
      </c>
      <c r="BK271" s="219">
        <f>ROUND(I271*H271,2)</f>
        <v>0</v>
      </c>
      <c r="BL271" s="19" t="s">
        <v>267</v>
      </c>
      <c r="BM271" s="218" t="s">
        <v>1076</v>
      </c>
    </row>
    <row r="272" s="2" customFormat="1">
      <c r="A272" s="40"/>
      <c r="B272" s="41"/>
      <c r="C272" s="42"/>
      <c r="D272" s="222" t="s">
        <v>217</v>
      </c>
      <c r="E272" s="42"/>
      <c r="F272" s="243" t="s">
        <v>1077</v>
      </c>
      <c r="G272" s="42"/>
      <c r="H272" s="42"/>
      <c r="I272" s="244"/>
      <c r="J272" s="42"/>
      <c r="K272" s="42"/>
      <c r="L272" s="46"/>
      <c r="M272" s="245"/>
      <c r="N272" s="246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217</v>
      </c>
      <c r="AU272" s="19" t="s">
        <v>86</v>
      </c>
    </row>
    <row r="273" s="13" customFormat="1">
      <c r="A273" s="13"/>
      <c r="B273" s="220"/>
      <c r="C273" s="221"/>
      <c r="D273" s="222" t="s">
        <v>183</v>
      </c>
      <c r="E273" s="223" t="s">
        <v>19</v>
      </c>
      <c r="F273" s="224" t="s">
        <v>932</v>
      </c>
      <c r="G273" s="221"/>
      <c r="H273" s="225">
        <v>331.42500000000001</v>
      </c>
      <c r="I273" s="226"/>
      <c r="J273" s="221"/>
      <c r="K273" s="221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183</v>
      </c>
      <c r="AU273" s="231" t="s">
        <v>86</v>
      </c>
      <c r="AV273" s="13" t="s">
        <v>86</v>
      </c>
      <c r="AW273" s="13" t="s">
        <v>37</v>
      </c>
      <c r="AX273" s="13" t="s">
        <v>84</v>
      </c>
      <c r="AY273" s="231" t="s">
        <v>175</v>
      </c>
    </row>
    <row r="274" s="2" customFormat="1" ht="16.5" customHeight="1">
      <c r="A274" s="40"/>
      <c r="B274" s="41"/>
      <c r="C274" s="257" t="s">
        <v>569</v>
      </c>
      <c r="D274" s="257" t="s">
        <v>298</v>
      </c>
      <c r="E274" s="258" t="s">
        <v>1078</v>
      </c>
      <c r="F274" s="259" t="s">
        <v>1079</v>
      </c>
      <c r="G274" s="260" t="s">
        <v>314</v>
      </c>
      <c r="H274" s="261">
        <v>632.83600000000001</v>
      </c>
      <c r="I274" s="262"/>
      <c r="J274" s="263">
        <f>ROUND(I274*H274,2)</f>
        <v>0</v>
      </c>
      <c r="K274" s="259" t="s">
        <v>180</v>
      </c>
      <c r="L274" s="264"/>
      <c r="M274" s="265" t="s">
        <v>19</v>
      </c>
      <c r="N274" s="266" t="s">
        <v>47</v>
      </c>
      <c r="O274" s="86"/>
      <c r="P274" s="216">
        <f>O274*H274</f>
        <v>0</v>
      </c>
      <c r="Q274" s="216">
        <v>0.001</v>
      </c>
      <c r="R274" s="216">
        <f>Q274*H274</f>
        <v>0.63283600000000007</v>
      </c>
      <c r="S274" s="216">
        <v>0</v>
      </c>
      <c r="T274" s="21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8" t="s">
        <v>350</v>
      </c>
      <c r="AT274" s="218" t="s">
        <v>298</v>
      </c>
      <c r="AU274" s="218" t="s">
        <v>86</v>
      </c>
      <c r="AY274" s="19" t="s">
        <v>175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9" t="s">
        <v>84</v>
      </c>
      <c r="BK274" s="219">
        <f>ROUND(I274*H274,2)</f>
        <v>0</v>
      </c>
      <c r="BL274" s="19" t="s">
        <v>267</v>
      </c>
      <c r="BM274" s="218" t="s">
        <v>1080</v>
      </c>
    </row>
    <row r="275" s="2" customFormat="1">
      <c r="A275" s="40"/>
      <c r="B275" s="41"/>
      <c r="C275" s="42"/>
      <c r="D275" s="222" t="s">
        <v>217</v>
      </c>
      <c r="E275" s="42"/>
      <c r="F275" s="243" t="s">
        <v>1081</v>
      </c>
      <c r="G275" s="42"/>
      <c r="H275" s="42"/>
      <c r="I275" s="244"/>
      <c r="J275" s="42"/>
      <c r="K275" s="42"/>
      <c r="L275" s="46"/>
      <c r="M275" s="245"/>
      <c r="N275" s="246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217</v>
      </c>
      <c r="AU275" s="19" t="s">
        <v>86</v>
      </c>
    </row>
    <row r="276" s="13" customFormat="1">
      <c r="A276" s="13"/>
      <c r="B276" s="220"/>
      <c r="C276" s="221"/>
      <c r="D276" s="222" t="s">
        <v>183</v>
      </c>
      <c r="E276" s="223" t="s">
        <v>19</v>
      </c>
      <c r="F276" s="224" t="s">
        <v>1082</v>
      </c>
      <c r="G276" s="221"/>
      <c r="H276" s="225">
        <v>632.83600000000001</v>
      </c>
      <c r="I276" s="226"/>
      <c r="J276" s="221"/>
      <c r="K276" s="221"/>
      <c r="L276" s="227"/>
      <c r="M276" s="284"/>
      <c r="N276" s="285"/>
      <c r="O276" s="285"/>
      <c r="P276" s="285"/>
      <c r="Q276" s="285"/>
      <c r="R276" s="285"/>
      <c r="S276" s="285"/>
      <c r="T276" s="28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183</v>
      </c>
      <c r="AU276" s="231" t="s">
        <v>86</v>
      </c>
      <c r="AV276" s="13" t="s">
        <v>86</v>
      </c>
      <c r="AW276" s="13" t="s">
        <v>37</v>
      </c>
      <c r="AX276" s="13" t="s">
        <v>84</v>
      </c>
      <c r="AY276" s="231" t="s">
        <v>175</v>
      </c>
    </row>
    <row r="277" s="2" customFormat="1" ht="6.96" customHeight="1">
      <c r="A277" s="40"/>
      <c r="B277" s="61"/>
      <c r="C277" s="62"/>
      <c r="D277" s="62"/>
      <c r="E277" s="62"/>
      <c r="F277" s="62"/>
      <c r="G277" s="62"/>
      <c r="H277" s="62"/>
      <c r="I277" s="62"/>
      <c r="J277" s="62"/>
      <c r="K277" s="62"/>
      <c r="L277" s="46"/>
      <c r="M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</row>
  </sheetData>
  <sheetProtection sheet="1" autoFilter="0" formatColumns="0" formatRows="0" objects="1" scenarios="1" spinCount="100000" saltValue="UTHSzKMJwawOHKJaUle+o3jwRMeY0zia36IlcJ5K2H+L9c/P3ERGMOlBWLByRFD5JdX4mojMcNMz441am5T0xA==" hashValue="xzq6VfiofPnxuyejsfqNYc2jTzOWYArMB6FHkyN1e7j18T60kXxIPgFfNul5E4XDQXwP+Ix31FlSaObsG79mAQ==" algorithmName="SHA-512" password="CC35"/>
  <autoFilter ref="C89:K276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  <c r="AZ2" s="130" t="s">
        <v>686</v>
      </c>
      <c r="BA2" s="130" t="s">
        <v>687</v>
      </c>
      <c r="BB2" s="130" t="s">
        <v>112</v>
      </c>
      <c r="BC2" s="130" t="s">
        <v>1083</v>
      </c>
      <c r="BD2" s="130" t="s">
        <v>86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86</v>
      </c>
      <c r="AZ3" s="130" t="s">
        <v>689</v>
      </c>
      <c r="BA3" s="130" t="s">
        <v>690</v>
      </c>
      <c r="BB3" s="130" t="s">
        <v>123</v>
      </c>
      <c r="BC3" s="130" t="s">
        <v>1084</v>
      </c>
      <c r="BD3" s="130" t="s">
        <v>86</v>
      </c>
    </row>
    <row r="4" s="1" customFormat="1" ht="24.96" customHeight="1">
      <c r="B4" s="22"/>
      <c r="D4" s="133" t="s">
        <v>117</v>
      </c>
      <c r="L4" s="22"/>
      <c r="M4" s="134" t="s">
        <v>10</v>
      </c>
      <c r="AT4" s="19" t="s">
        <v>4</v>
      </c>
      <c r="AZ4" s="130" t="s">
        <v>692</v>
      </c>
      <c r="BA4" s="130" t="s">
        <v>693</v>
      </c>
      <c r="BB4" s="130" t="s">
        <v>123</v>
      </c>
      <c r="BC4" s="130" t="s">
        <v>1085</v>
      </c>
      <c r="BD4" s="130" t="s">
        <v>86</v>
      </c>
    </row>
    <row r="5" s="1" customFormat="1" ht="6.96" customHeight="1">
      <c r="B5" s="22"/>
      <c r="L5" s="22"/>
      <c r="AZ5" s="130" t="s">
        <v>694</v>
      </c>
      <c r="BA5" s="130" t="s">
        <v>695</v>
      </c>
      <c r="BB5" s="130" t="s">
        <v>123</v>
      </c>
      <c r="BC5" s="130" t="s">
        <v>1086</v>
      </c>
      <c r="BD5" s="130" t="s">
        <v>86</v>
      </c>
    </row>
    <row r="6" s="1" customFormat="1" ht="12" customHeight="1">
      <c r="B6" s="22"/>
      <c r="D6" s="135" t="s">
        <v>16</v>
      </c>
      <c r="L6" s="22"/>
      <c r="AZ6" s="130" t="s">
        <v>696</v>
      </c>
      <c r="BA6" s="130" t="s">
        <v>697</v>
      </c>
      <c r="BB6" s="130" t="s">
        <v>320</v>
      </c>
      <c r="BC6" s="130" t="s">
        <v>424</v>
      </c>
      <c r="BD6" s="130" t="s">
        <v>86</v>
      </c>
    </row>
    <row r="7" s="1" customFormat="1" ht="16.5" customHeight="1">
      <c r="B7" s="22"/>
      <c r="E7" s="136" t="str">
        <f>'Rekapitulace stavby'!K6</f>
        <v>Opěrná stěna Průmyslová, Praha 15, č. akce 1076</v>
      </c>
      <c r="F7" s="135"/>
      <c r="G7" s="135"/>
      <c r="H7" s="135"/>
      <c r="L7" s="22"/>
      <c r="AZ7" s="130" t="s">
        <v>698</v>
      </c>
      <c r="BA7" s="130" t="s">
        <v>699</v>
      </c>
      <c r="BB7" s="130" t="s">
        <v>320</v>
      </c>
      <c r="BC7" s="130" t="s">
        <v>284</v>
      </c>
      <c r="BD7" s="130" t="s">
        <v>86</v>
      </c>
    </row>
    <row r="8" s="2" customFormat="1" ht="12" customHeight="1">
      <c r="A8" s="40"/>
      <c r="B8" s="46"/>
      <c r="C8" s="40"/>
      <c r="D8" s="135" t="s">
        <v>131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932</v>
      </c>
      <c r="BA8" s="130" t="s">
        <v>933</v>
      </c>
      <c r="BB8" s="130" t="s">
        <v>112</v>
      </c>
      <c r="BC8" s="130" t="s">
        <v>1087</v>
      </c>
      <c r="BD8" s="130" t="s">
        <v>86</v>
      </c>
    </row>
    <row r="9" s="2" customFormat="1" ht="16.5" customHeight="1">
      <c r="A9" s="40"/>
      <c r="B9" s="46"/>
      <c r="C9" s="40"/>
      <c r="D9" s="40"/>
      <c r="E9" s="138" t="s">
        <v>1088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25. 1. 2021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30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">
        <v>34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35</v>
      </c>
      <c r="F21" s="40"/>
      <c r="G21" s="40"/>
      <c r="H21" s="40"/>
      <c r="I21" s="135" t="s">
        <v>29</v>
      </c>
      <c r="J21" s="139" t="s">
        <v>36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38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40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42</v>
      </c>
      <c r="E30" s="40"/>
      <c r="F30" s="40"/>
      <c r="G30" s="40"/>
      <c r="H30" s="40"/>
      <c r="I30" s="40"/>
      <c r="J30" s="147">
        <f>ROUND(J89,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44</v>
      </c>
      <c r="G32" s="40"/>
      <c r="H32" s="40"/>
      <c r="I32" s="148" t="s">
        <v>43</v>
      </c>
      <c r="J32" s="148" t="s">
        <v>45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46</v>
      </c>
      <c r="E33" s="135" t="s">
        <v>47</v>
      </c>
      <c r="F33" s="150">
        <f>ROUND((SUM(BE89:BE241)),  2)</f>
        <v>0</v>
      </c>
      <c r="G33" s="40"/>
      <c r="H33" s="40"/>
      <c r="I33" s="151">
        <v>0.20999999999999999</v>
      </c>
      <c r="J33" s="150">
        <f>ROUND(((SUM(BE89:BE241))*I33),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48</v>
      </c>
      <c r="F34" s="150">
        <f>ROUND((SUM(BF89:BF241)),  2)</f>
        <v>0</v>
      </c>
      <c r="G34" s="40"/>
      <c r="H34" s="40"/>
      <c r="I34" s="151">
        <v>0.14999999999999999</v>
      </c>
      <c r="J34" s="150">
        <f>ROUND(((SUM(BF89:BF241))*I34),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49</v>
      </c>
      <c r="F35" s="150">
        <f>ROUND((SUM(BG89:BG241)),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50</v>
      </c>
      <c r="F36" s="150">
        <f>ROUND((SUM(BH89:BH241)),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51</v>
      </c>
      <c r="F37" s="150">
        <f>ROUND((SUM(BI89:BI241)),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52</v>
      </c>
      <c r="E39" s="154"/>
      <c r="F39" s="154"/>
      <c r="G39" s="155" t="s">
        <v>53</v>
      </c>
      <c r="H39" s="156" t="s">
        <v>54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148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Opěrná stěna Průmyslová, Praha 15, č. akce 1076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131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SO204 - Opěrná stěna severovýchod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</v>
      </c>
      <c r="G52" s="42"/>
      <c r="H52" s="42"/>
      <c r="I52" s="34" t="s">
        <v>23</v>
      </c>
      <c r="J52" s="74" t="str">
        <f>IF(J12="","",J12)</f>
        <v>25. 1. 2021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Technická správa komunikací hl. m. Prahy, a.s.</v>
      </c>
      <c r="G54" s="42"/>
      <c r="H54" s="42"/>
      <c r="I54" s="34" t="s">
        <v>33</v>
      </c>
      <c r="J54" s="38" t="str">
        <f>E21</f>
        <v>d plus projektová a inženýrská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149</v>
      </c>
      <c r="D57" s="165"/>
      <c r="E57" s="165"/>
      <c r="F57" s="165"/>
      <c r="G57" s="165"/>
      <c r="H57" s="165"/>
      <c r="I57" s="165"/>
      <c r="J57" s="166" t="s">
        <v>150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151</v>
      </c>
    </row>
    <row r="60" s="9" customFormat="1" ht="24.96" customHeight="1">
      <c r="A60" s="9"/>
      <c r="B60" s="168"/>
      <c r="C60" s="169"/>
      <c r="D60" s="170" t="s">
        <v>152</v>
      </c>
      <c r="E60" s="171"/>
      <c r="F60" s="171"/>
      <c r="G60" s="171"/>
      <c r="H60" s="171"/>
      <c r="I60" s="171"/>
      <c r="J60" s="172">
        <f>J90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153</v>
      </c>
      <c r="E61" s="177"/>
      <c r="F61" s="177"/>
      <c r="G61" s="177"/>
      <c r="H61" s="177"/>
      <c r="I61" s="177"/>
      <c r="J61" s="178">
        <f>J91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701</v>
      </c>
      <c r="E62" s="177"/>
      <c r="F62" s="177"/>
      <c r="G62" s="177"/>
      <c r="H62" s="177"/>
      <c r="I62" s="177"/>
      <c r="J62" s="178">
        <f>J103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702</v>
      </c>
      <c r="E63" s="177"/>
      <c r="F63" s="177"/>
      <c r="G63" s="177"/>
      <c r="H63" s="177"/>
      <c r="I63" s="177"/>
      <c r="J63" s="178">
        <f>J113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703</v>
      </c>
      <c r="E64" s="177"/>
      <c r="F64" s="177"/>
      <c r="G64" s="177"/>
      <c r="H64" s="177"/>
      <c r="I64" s="177"/>
      <c r="J64" s="178">
        <f>J119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157</v>
      </c>
      <c r="E65" s="177"/>
      <c r="F65" s="177"/>
      <c r="G65" s="177"/>
      <c r="H65" s="177"/>
      <c r="I65" s="177"/>
      <c r="J65" s="178">
        <f>J124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158</v>
      </c>
      <c r="E66" s="177"/>
      <c r="F66" s="177"/>
      <c r="G66" s="177"/>
      <c r="H66" s="177"/>
      <c r="I66" s="177"/>
      <c r="J66" s="178">
        <f>J208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159</v>
      </c>
      <c r="E67" s="177"/>
      <c r="F67" s="177"/>
      <c r="G67" s="177"/>
      <c r="H67" s="177"/>
      <c r="I67" s="177"/>
      <c r="J67" s="178">
        <f>J217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8"/>
      <c r="C68" s="169"/>
      <c r="D68" s="170" t="s">
        <v>938</v>
      </c>
      <c r="E68" s="171"/>
      <c r="F68" s="171"/>
      <c r="G68" s="171"/>
      <c r="H68" s="171"/>
      <c r="I68" s="171"/>
      <c r="J68" s="172">
        <f>J220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4"/>
      <c r="C69" s="175"/>
      <c r="D69" s="176" t="s">
        <v>940</v>
      </c>
      <c r="E69" s="177"/>
      <c r="F69" s="177"/>
      <c r="G69" s="177"/>
      <c r="H69" s="177"/>
      <c r="I69" s="177"/>
      <c r="J69" s="178">
        <f>J221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160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163" t="str">
        <f>E7</f>
        <v>Opěrná stěna Průmyslová, Praha 15, č. akce 1076</v>
      </c>
      <c r="F79" s="34"/>
      <c r="G79" s="34"/>
      <c r="H79" s="34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131</v>
      </c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71" t="str">
        <f>E9</f>
        <v>SO204 - Opěrná stěna severovýchod</v>
      </c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21</v>
      </c>
      <c r="D83" s="42"/>
      <c r="E83" s="42"/>
      <c r="F83" s="29" t="str">
        <f>F12</f>
        <v>Praha</v>
      </c>
      <c r="G83" s="42"/>
      <c r="H83" s="42"/>
      <c r="I83" s="34" t="s">
        <v>23</v>
      </c>
      <c r="J83" s="74" t="str">
        <f>IF(J12="","",J12)</f>
        <v>25. 1. 2021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5.65" customHeight="1">
      <c r="A85" s="40"/>
      <c r="B85" s="41"/>
      <c r="C85" s="34" t="s">
        <v>25</v>
      </c>
      <c r="D85" s="42"/>
      <c r="E85" s="42"/>
      <c r="F85" s="29" t="str">
        <f>E15</f>
        <v>Technická správa komunikací hl. m. Prahy, a.s.</v>
      </c>
      <c r="G85" s="42"/>
      <c r="H85" s="42"/>
      <c r="I85" s="34" t="s">
        <v>33</v>
      </c>
      <c r="J85" s="38" t="str">
        <f>E21</f>
        <v>d plus projektová a inženýrská a.s.</v>
      </c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31</v>
      </c>
      <c r="D86" s="42"/>
      <c r="E86" s="42"/>
      <c r="F86" s="29" t="str">
        <f>IF(E18="","",E18)</f>
        <v>Vyplň údaj</v>
      </c>
      <c r="G86" s="42"/>
      <c r="H86" s="42"/>
      <c r="I86" s="34" t="s">
        <v>38</v>
      </c>
      <c r="J86" s="38" t="str">
        <f>E24</f>
        <v xml:space="preserve"> 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0.32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11" customFormat="1" ht="29.28" customHeight="1">
      <c r="A88" s="180"/>
      <c r="B88" s="181"/>
      <c r="C88" s="182" t="s">
        <v>161</v>
      </c>
      <c r="D88" s="183" t="s">
        <v>61</v>
      </c>
      <c r="E88" s="183" t="s">
        <v>57</v>
      </c>
      <c r="F88" s="183" t="s">
        <v>58</v>
      </c>
      <c r="G88" s="183" t="s">
        <v>162</v>
      </c>
      <c r="H88" s="183" t="s">
        <v>163</v>
      </c>
      <c r="I88" s="183" t="s">
        <v>164</v>
      </c>
      <c r="J88" s="183" t="s">
        <v>150</v>
      </c>
      <c r="K88" s="184" t="s">
        <v>165</v>
      </c>
      <c r="L88" s="185"/>
      <c r="M88" s="94" t="s">
        <v>19</v>
      </c>
      <c r="N88" s="95" t="s">
        <v>46</v>
      </c>
      <c r="O88" s="95" t="s">
        <v>166</v>
      </c>
      <c r="P88" s="95" t="s">
        <v>167</v>
      </c>
      <c r="Q88" s="95" t="s">
        <v>168</v>
      </c>
      <c r="R88" s="95" t="s">
        <v>169</v>
      </c>
      <c r="S88" s="95" t="s">
        <v>170</v>
      </c>
      <c r="T88" s="96" t="s">
        <v>171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</row>
    <row r="89" s="2" customFormat="1" ht="22.8" customHeight="1">
      <c r="A89" s="40"/>
      <c r="B89" s="41"/>
      <c r="C89" s="101" t="s">
        <v>172</v>
      </c>
      <c r="D89" s="42"/>
      <c r="E89" s="42"/>
      <c r="F89" s="42"/>
      <c r="G89" s="42"/>
      <c r="H89" s="42"/>
      <c r="I89" s="42"/>
      <c r="J89" s="186">
        <f>BK89</f>
        <v>0</v>
      </c>
      <c r="K89" s="42"/>
      <c r="L89" s="46"/>
      <c r="M89" s="97"/>
      <c r="N89" s="187"/>
      <c r="O89" s="98"/>
      <c r="P89" s="188">
        <f>P90+P220</f>
        <v>0</v>
      </c>
      <c r="Q89" s="98"/>
      <c r="R89" s="188">
        <f>R90+R220</f>
        <v>220.00062309999998</v>
      </c>
      <c r="S89" s="98"/>
      <c r="T89" s="189">
        <f>T90+T220</f>
        <v>173.37059999999997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75</v>
      </c>
      <c r="AU89" s="19" t="s">
        <v>151</v>
      </c>
      <c r="BK89" s="190">
        <f>BK90+BK220</f>
        <v>0</v>
      </c>
    </row>
    <row r="90" s="12" customFormat="1" ht="25.92" customHeight="1">
      <c r="A90" s="12"/>
      <c r="B90" s="191"/>
      <c r="C90" s="192"/>
      <c r="D90" s="193" t="s">
        <v>75</v>
      </c>
      <c r="E90" s="194" t="s">
        <v>173</v>
      </c>
      <c r="F90" s="194" t="s">
        <v>174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P91+P103+P113+P119+P124+P208+P217</f>
        <v>0</v>
      </c>
      <c r="Q90" s="199"/>
      <c r="R90" s="200">
        <f>R91+R103+R113+R119+R124+R208+R217</f>
        <v>212.38845359999999</v>
      </c>
      <c r="S90" s="199"/>
      <c r="T90" s="201">
        <f>T91+T103+T113+T119+T124+T208+T217</f>
        <v>166.87809999999996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84</v>
      </c>
      <c r="AT90" s="203" t="s">
        <v>75</v>
      </c>
      <c r="AU90" s="203" t="s">
        <v>76</v>
      </c>
      <c r="AY90" s="202" t="s">
        <v>175</v>
      </c>
      <c r="BK90" s="204">
        <f>BK91+BK103+BK113+BK119+BK124+BK208+BK217</f>
        <v>0</v>
      </c>
    </row>
    <row r="91" s="12" customFormat="1" ht="22.8" customHeight="1">
      <c r="A91" s="12"/>
      <c r="B91" s="191"/>
      <c r="C91" s="192"/>
      <c r="D91" s="193" t="s">
        <v>75</v>
      </c>
      <c r="E91" s="205" t="s">
        <v>84</v>
      </c>
      <c r="F91" s="205" t="s">
        <v>176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SUM(P92:P102)</f>
        <v>0</v>
      </c>
      <c r="Q91" s="199"/>
      <c r="R91" s="200">
        <f>SUM(R92:R102)</f>
        <v>0</v>
      </c>
      <c r="S91" s="199"/>
      <c r="T91" s="201">
        <f>SUM(T92:T102)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84</v>
      </c>
      <c r="AT91" s="203" t="s">
        <v>75</v>
      </c>
      <c r="AU91" s="203" t="s">
        <v>84</v>
      </c>
      <c r="AY91" s="202" t="s">
        <v>175</v>
      </c>
      <c r="BK91" s="204">
        <f>SUM(BK92:BK102)</f>
        <v>0</v>
      </c>
    </row>
    <row r="92" s="2" customFormat="1">
      <c r="A92" s="40"/>
      <c r="B92" s="41"/>
      <c r="C92" s="207" t="s">
        <v>84</v>
      </c>
      <c r="D92" s="207" t="s">
        <v>177</v>
      </c>
      <c r="E92" s="208" t="s">
        <v>704</v>
      </c>
      <c r="F92" s="209" t="s">
        <v>705</v>
      </c>
      <c r="G92" s="210" t="s">
        <v>270</v>
      </c>
      <c r="H92" s="211">
        <v>11.148</v>
      </c>
      <c r="I92" s="212"/>
      <c r="J92" s="213">
        <f>ROUND(I92*H92,2)</f>
        <v>0</v>
      </c>
      <c r="K92" s="209" t="s">
        <v>180</v>
      </c>
      <c r="L92" s="46"/>
      <c r="M92" s="214" t="s">
        <v>19</v>
      </c>
      <c r="N92" s="215" t="s">
        <v>47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181</v>
      </c>
      <c r="AT92" s="218" t="s">
        <v>177</v>
      </c>
      <c r="AU92" s="218" t="s">
        <v>86</v>
      </c>
      <c r="AY92" s="19" t="s">
        <v>175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84</v>
      </c>
      <c r="BK92" s="219">
        <f>ROUND(I92*H92,2)</f>
        <v>0</v>
      </c>
      <c r="BL92" s="19" t="s">
        <v>181</v>
      </c>
      <c r="BM92" s="218" t="s">
        <v>706</v>
      </c>
    </row>
    <row r="93" s="13" customFormat="1">
      <c r="A93" s="13"/>
      <c r="B93" s="220"/>
      <c r="C93" s="221"/>
      <c r="D93" s="222" t="s">
        <v>183</v>
      </c>
      <c r="E93" s="223" t="s">
        <v>692</v>
      </c>
      <c r="F93" s="224" t="s">
        <v>1089</v>
      </c>
      <c r="G93" s="221"/>
      <c r="H93" s="225">
        <v>185.80000000000001</v>
      </c>
      <c r="I93" s="226"/>
      <c r="J93" s="221"/>
      <c r="K93" s="221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183</v>
      </c>
      <c r="AU93" s="231" t="s">
        <v>86</v>
      </c>
      <c r="AV93" s="13" t="s">
        <v>86</v>
      </c>
      <c r="AW93" s="13" t="s">
        <v>37</v>
      </c>
      <c r="AX93" s="13" t="s">
        <v>76</v>
      </c>
      <c r="AY93" s="231" t="s">
        <v>175</v>
      </c>
    </row>
    <row r="94" s="13" customFormat="1">
      <c r="A94" s="13"/>
      <c r="B94" s="220"/>
      <c r="C94" s="221"/>
      <c r="D94" s="222" t="s">
        <v>183</v>
      </c>
      <c r="E94" s="223" t="s">
        <v>19</v>
      </c>
      <c r="F94" s="224" t="s">
        <v>708</v>
      </c>
      <c r="G94" s="221"/>
      <c r="H94" s="225">
        <v>11.148</v>
      </c>
      <c r="I94" s="226"/>
      <c r="J94" s="221"/>
      <c r="K94" s="221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183</v>
      </c>
      <c r="AU94" s="231" t="s">
        <v>86</v>
      </c>
      <c r="AV94" s="13" t="s">
        <v>86</v>
      </c>
      <c r="AW94" s="13" t="s">
        <v>37</v>
      </c>
      <c r="AX94" s="13" t="s">
        <v>84</v>
      </c>
      <c r="AY94" s="231" t="s">
        <v>175</v>
      </c>
    </row>
    <row r="95" s="2" customFormat="1">
      <c r="A95" s="40"/>
      <c r="B95" s="41"/>
      <c r="C95" s="207" t="s">
        <v>86</v>
      </c>
      <c r="D95" s="207" t="s">
        <v>177</v>
      </c>
      <c r="E95" s="208" t="s">
        <v>274</v>
      </c>
      <c r="F95" s="209" t="s">
        <v>275</v>
      </c>
      <c r="G95" s="210" t="s">
        <v>270</v>
      </c>
      <c r="H95" s="211">
        <v>11.148</v>
      </c>
      <c r="I95" s="212"/>
      <c r="J95" s="213">
        <f>ROUND(I95*H95,2)</f>
        <v>0</v>
      </c>
      <c r="K95" s="209" t="s">
        <v>180</v>
      </c>
      <c r="L95" s="46"/>
      <c r="M95" s="214" t="s">
        <v>19</v>
      </c>
      <c r="N95" s="215" t="s">
        <v>47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181</v>
      </c>
      <c r="AT95" s="218" t="s">
        <v>177</v>
      </c>
      <c r="AU95" s="218" t="s">
        <v>86</v>
      </c>
      <c r="AY95" s="19" t="s">
        <v>175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84</v>
      </c>
      <c r="BK95" s="219">
        <f>ROUND(I95*H95,2)</f>
        <v>0</v>
      </c>
      <c r="BL95" s="19" t="s">
        <v>181</v>
      </c>
      <c r="BM95" s="218" t="s">
        <v>709</v>
      </c>
    </row>
    <row r="96" s="13" customFormat="1">
      <c r="A96" s="13"/>
      <c r="B96" s="220"/>
      <c r="C96" s="221"/>
      <c r="D96" s="222" t="s">
        <v>183</v>
      </c>
      <c r="E96" s="223" t="s">
        <v>19</v>
      </c>
      <c r="F96" s="224" t="s">
        <v>710</v>
      </c>
      <c r="G96" s="221"/>
      <c r="H96" s="225">
        <v>11.148</v>
      </c>
      <c r="I96" s="226"/>
      <c r="J96" s="221"/>
      <c r="K96" s="221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183</v>
      </c>
      <c r="AU96" s="231" t="s">
        <v>86</v>
      </c>
      <c r="AV96" s="13" t="s">
        <v>86</v>
      </c>
      <c r="AW96" s="13" t="s">
        <v>37</v>
      </c>
      <c r="AX96" s="13" t="s">
        <v>84</v>
      </c>
      <c r="AY96" s="231" t="s">
        <v>175</v>
      </c>
    </row>
    <row r="97" s="2" customFormat="1">
      <c r="A97" s="40"/>
      <c r="B97" s="41"/>
      <c r="C97" s="207" t="s">
        <v>189</v>
      </c>
      <c r="D97" s="207" t="s">
        <v>177</v>
      </c>
      <c r="E97" s="208" t="s">
        <v>280</v>
      </c>
      <c r="F97" s="209" t="s">
        <v>281</v>
      </c>
      <c r="G97" s="210" t="s">
        <v>270</v>
      </c>
      <c r="H97" s="211">
        <v>111.48</v>
      </c>
      <c r="I97" s="212"/>
      <c r="J97" s="213">
        <f>ROUND(I97*H97,2)</f>
        <v>0</v>
      </c>
      <c r="K97" s="209" t="s">
        <v>180</v>
      </c>
      <c r="L97" s="46"/>
      <c r="M97" s="214" t="s">
        <v>19</v>
      </c>
      <c r="N97" s="215" t="s">
        <v>47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181</v>
      </c>
      <c r="AT97" s="218" t="s">
        <v>177</v>
      </c>
      <c r="AU97" s="218" t="s">
        <v>86</v>
      </c>
      <c r="AY97" s="19" t="s">
        <v>175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84</v>
      </c>
      <c r="BK97" s="219">
        <f>ROUND(I97*H97,2)</f>
        <v>0</v>
      </c>
      <c r="BL97" s="19" t="s">
        <v>181</v>
      </c>
      <c r="BM97" s="218" t="s">
        <v>1090</v>
      </c>
    </row>
    <row r="98" s="13" customFormat="1">
      <c r="A98" s="13"/>
      <c r="B98" s="220"/>
      <c r="C98" s="221"/>
      <c r="D98" s="222" t="s">
        <v>183</v>
      </c>
      <c r="E98" s="221"/>
      <c r="F98" s="224" t="s">
        <v>1091</v>
      </c>
      <c r="G98" s="221"/>
      <c r="H98" s="225">
        <v>111.48</v>
      </c>
      <c r="I98" s="226"/>
      <c r="J98" s="221"/>
      <c r="K98" s="221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183</v>
      </c>
      <c r="AU98" s="231" t="s">
        <v>86</v>
      </c>
      <c r="AV98" s="13" t="s">
        <v>86</v>
      </c>
      <c r="AW98" s="13" t="s">
        <v>4</v>
      </c>
      <c r="AX98" s="13" t="s">
        <v>84</v>
      </c>
      <c r="AY98" s="231" t="s">
        <v>175</v>
      </c>
    </row>
    <row r="99" s="2" customFormat="1">
      <c r="A99" s="40"/>
      <c r="B99" s="41"/>
      <c r="C99" s="207" t="s">
        <v>181</v>
      </c>
      <c r="D99" s="207" t="s">
        <v>177</v>
      </c>
      <c r="E99" s="208" t="s">
        <v>285</v>
      </c>
      <c r="F99" s="209" t="s">
        <v>286</v>
      </c>
      <c r="G99" s="210" t="s">
        <v>287</v>
      </c>
      <c r="H99" s="211">
        <v>20.065999999999999</v>
      </c>
      <c r="I99" s="212"/>
      <c r="J99" s="213">
        <f>ROUND(I99*H99,2)</f>
        <v>0</v>
      </c>
      <c r="K99" s="209" t="s">
        <v>180</v>
      </c>
      <c r="L99" s="46"/>
      <c r="M99" s="214" t="s">
        <v>19</v>
      </c>
      <c r="N99" s="215" t="s">
        <v>47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181</v>
      </c>
      <c r="AT99" s="218" t="s">
        <v>177</v>
      </c>
      <c r="AU99" s="218" t="s">
        <v>86</v>
      </c>
      <c r="AY99" s="19" t="s">
        <v>175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84</v>
      </c>
      <c r="BK99" s="219">
        <f>ROUND(I99*H99,2)</f>
        <v>0</v>
      </c>
      <c r="BL99" s="19" t="s">
        <v>181</v>
      </c>
      <c r="BM99" s="218" t="s">
        <v>1092</v>
      </c>
    </row>
    <row r="100" s="13" customFormat="1">
      <c r="A100" s="13"/>
      <c r="B100" s="220"/>
      <c r="C100" s="221"/>
      <c r="D100" s="222" t="s">
        <v>183</v>
      </c>
      <c r="E100" s="221"/>
      <c r="F100" s="224" t="s">
        <v>1093</v>
      </c>
      <c r="G100" s="221"/>
      <c r="H100" s="225">
        <v>20.065999999999999</v>
      </c>
      <c r="I100" s="226"/>
      <c r="J100" s="221"/>
      <c r="K100" s="221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183</v>
      </c>
      <c r="AU100" s="231" t="s">
        <v>86</v>
      </c>
      <c r="AV100" s="13" t="s">
        <v>86</v>
      </c>
      <c r="AW100" s="13" t="s">
        <v>4</v>
      </c>
      <c r="AX100" s="13" t="s">
        <v>84</v>
      </c>
      <c r="AY100" s="231" t="s">
        <v>175</v>
      </c>
    </row>
    <row r="101" s="2" customFormat="1">
      <c r="A101" s="40"/>
      <c r="B101" s="41"/>
      <c r="C101" s="207" t="s">
        <v>197</v>
      </c>
      <c r="D101" s="207" t="s">
        <v>177</v>
      </c>
      <c r="E101" s="208" t="s">
        <v>291</v>
      </c>
      <c r="F101" s="209" t="s">
        <v>292</v>
      </c>
      <c r="G101" s="210" t="s">
        <v>270</v>
      </c>
      <c r="H101" s="211">
        <v>11.148</v>
      </c>
      <c r="I101" s="212"/>
      <c r="J101" s="213">
        <f>ROUND(I101*H101,2)</f>
        <v>0</v>
      </c>
      <c r="K101" s="209" t="s">
        <v>180</v>
      </c>
      <c r="L101" s="46"/>
      <c r="M101" s="214" t="s">
        <v>19</v>
      </c>
      <c r="N101" s="215" t="s">
        <v>47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181</v>
      </c>
      <c r="AT101" s="218" t="s">
        <v>177</v>
      </c>
      <c r="AU101" s="218" t="s">
        <v>86</v>
      </c>
      <c r="AY101" s="19" t="s">
        <v>175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84</v>
      </c>
      <c r="BK101" s="219">
        <f>ROUND(I101*H101,2)</f>
        <v>0</v>
      </c>
      <c r="BL101" s="19" t="s">
        <v>181</v>
      </c>
      <c r="BM101" s="218" t="s">
        <v>715</v>
      </c>
    </row>
    <row r="102" s="13" customFormat="1">
      <c r="A102" s="13"/>
      <c r="B102" s="220"/>
      <c r="C102" s="221"/>
      <c r="D102" s="222" t="s">
        <v>183</v>
      </c>
      <c r="E102" s="223" t="s">
        <v>19</v>
      </c>
      <c r="F102" s="224" t="s">
        <v>710</v>
      </c>
      <c r="G102" s="221"/>
      <c r="H102" s="225">
        <v>11.148</v>
      </c>
      <c r="I102" s="226"/>
      <c r="J102" s="221"/>
      <c r="K102" s="221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183</v>
      </c>
      <c r="AU102" s="231" t="s">
        <v>86</v>
      </c>
      <c r="AV102" s="13" t="s">
        <v>86</v>
      </c>
      <c r="AW102" s="13" t="s">
        <v>37</v>
      </c>
      <c r="AX102" s="13" t="s">
        <v>84</v>
      </c>
      <c r="AY102" s="231" t="s">
        <v>175</v>
      </c>
    </row>
    <row r="103" s="12" customFormat="1" ht="22.8" customHeight="1">
      <c r="A103" s="12"/>
      <c r="B103" s="191"/>
      <c r="C103" s="192"/>
      <c r="D103" s="193" t="s">
        <v>75</v>
      </c>
      <c r="E103" s="205" t="s">
        <v>189</v>
      </c>
      <c r="F103" s="205" t="s">
        <v>716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SUM(P104:P112)</f>
        <v>0</v>
      </c>
      <c r="Q103" s="199"/>
      <c r="R103" s="200">
        <f>SUM(R104:R112)</f>
        <v>103.643226</v>
      </c>
      <c r="S103" s="199"/>
      <c r="T103" s="201">
        <f>SUM(T104:T112)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84</v>
      </c>
      <c r="AT103" s="203" t="s">
        <v>75</v>
      </c>
      <c r="AU103" s="203" t="s">
        <v>84</v>
      </c>
      <c r="AY103" s="202" t="s">
        <v>175</v>
      </c>
      <c r="BK103" s="204">
        <f>SUM(BK104:BK112)</f>
        <v>0</v>
      </c>
    </row>
    <row r="104" s="2" customFormat="1" ht="16.5" customHeight="1">
      <c r="A104" s="40"/>
      <c r="B104" s="41"/>
      <c r="C104" s="207" t="s">
        <v>205</v>
      </c>
      <c r="D104" s="207" t="s">
        <v>177</v>
      </c>
      <c r="E104" s="208" t="s">
        <v>717</v>
      </c>
      <c r="F104" s="209" t="s">
        <v>718</v>
      </c>
      <c r="G104" s="210" t="s">
        <v>270</v>
      </c>
      <c r="H104" s="211">
        <v>38.954999999999998</v>
      </c>
      <c r="I104" s="212"/>
      <c r="J104" s="213">
        <f>ROUND(I104*H104,2)</f>
        <v>0</v>
      </c>
      <c r="K104" s="209" t="s">
        <v>180</v>
      </c>
      <c r="L104" s="46"/>
      <c r="M104" s="214" t="s">
        <v>19</v>
      </c>
      <c r="N104" s="215" t="s">
        <v>47</v>
      </c>
      <c r="O104" s="86"/>
      <c r="P104" s="216">
        <f>O104*H104</f>
        <v>0</v>
      </c>
      <c r="Q104" s="216">
        <v>2.4533</v>
      </c>
      <c r="R104" s="216">
        <f>Q104*H104</f>
        <v>95.568301500000004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181</v>
      </c>
      <c r="AT104" s="218" t="s">
        <v>177</v>
      </c>
      <c r="AU104" s="218" t="s">
        <v>86</v>
      </c>
      <c r="AY104" s="19" t="s">
        <v>175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84</v>
      </c>
      <c r="BK104" s="219">
        <f>ROUND(I104*H104,2)</f>
        <v>0</v>
      </c>
      <c r="BL104" s="19" t="s">
        <v>181</v>
      </c>
      <c r="BM104" s="218" t="s">
        <v>719</v>
      </c>
    </row>
    <row r="105" s="13" customFormat="1">
      <c r="A105" s="13"/>
      <c r="B105" s="220"/>
      <c r="C105" s="221"/>
      <c r="D105" s="222" t="s">
        <v>183</v>
      </c>
      <c r="E105" s="223" t="s">
        <v>19</v>
      </c>
      <c r="F105" s="224" t="s">
        <v>720</v>
      </c>
      <c r="G105" s="221"/>
      <c r="H105" s="225">
        <v>38.954999999999998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183</v>
      </c>
      <c r="AU105" s="231" t="s">
        <v>86</v>
      </c>
      <c r="AV105" s="13" t="s">
        <v>86</v>
      </c>
      <c r="AW105" s="13" t="s">
        <v>37</v>
      </c>
      <c r="AX105" s="13" t="s">
        <v>84</v>
      </c>
      <c r="AY105" s="231" t="s">
        <v>175</v>
      </c>
    </row>
    <row r="106" s="2" customFormat="1">
      <c r="A106" s="40"/>
      <c r="B106" s="41"/>
      <c r="C106" s="207" t="s">
        <v>209</v>
      </c>
      <c r="D106" s="207" t="s">
        <v>177</v>
      </c>
      <c r="E106" s="208" t="s">
        <v>721</v>
      </c>
      <c r="F106" s="209" t="s">
        <v>722</v>
      </c>
      <c r="G106" s="210" t="s">
        <v>112</v>
      </c>
      <c r="H106" s="211">
        <v>152.59999999999999</v>
      </c>
      <c r="I106" s="212"/>
      <c r="J106" s="213">
        <f>ROUND(I106*H106,2)</f>
        <v>0</v>
      </c>
      <c r="K106" s="209" t="s">
        <v>180</v>
      </c>
      <c r="L106" s="46"/>
      <c r="M106" s="214" t="s">
        <v>19</v>
      </c>
      <c r="N106" s="215" t="s">
        <v>47</v>
      </c>
      <c r="O106" s="86"/>
      <c r="P106" s="216">
        <f>O106*H106</f>
        <v>0</v>
      </c>
      <c r="Q106" s="216">
        <v>0.01214</v>
      </c>
      <c r="R106" s="216">
        <f>Q106*H106</f>
        <v>1.8525639999999999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181</v>
      </c>
      <c r="AT106" s="218" t="s">
        <v>177</v>
      </c>
      <c r="AU106" s="218" t="s">
        <v>86</v>
      </c>
      <c r="AY106" s="19" t="s">
        <v>175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84</v>
      </c>
      <c r="BK106" s="219">
        <f>ROUND(I106*H106,2)</f>
        <v>0</v>
      </c>
      <c r="BL106" s="19" t="s">
        <v>181</v>
      </c>
      <c r="BM106" s="218" t="s">
        <v>723</v>
      </c>
    </row>
    <row r="107" s="13" customFormat="1">
      <c r="A107" s="13"/>
      <c r="B107" s="220"/>
      <c r="C107" s="221"/>
      <c r="D107" s="222" t="s">
        <v>183</v>
      </c>
      <c r="E107" s="223" t="s">
        <v>19</v>
      </c>
      <c r="F107" s="224" t="s">
        <v>724</v>
      </c>
      <c r="G107" s="221"/>
      <c r="H107" s="225">
        <v>152.59999999999999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183</v>
      </c>
      <c r="AU107" s="231" t="s">
        <v>86</v>
      </c>
      <c r="AV107" s="13" t="s">
        <v>86</v>
      </c>
      <c r="AW107" s="13" t="s">
        <v>37</v>
      </c>
      <c r="AX107" s="13" t="s">
        <v>84</v>
      </c>
      <c r="AY107" s="231" t="s">
        <v>175</v>
      </c>
    </row>
    <row r="108" s="2" customFormat="1">
      <c r="A108" s="40"/>
      <c r="B108" s="41"/>
      <c r="C108" s="207" t="s">
        <v>213</v>
      </c>
      <c r="D108" s="207" t="s">
        <v>177</v>
      </c>
      <c r="E108" s="208" t="s">
        <v>725</v>
      </c>
      <c r="F108" s="209" t="s">
        <v>726</v>
      </c>
      <c r="G108" s="210" t="s">
        <v>112</v>
      </c>
      <c r="H108" s="211">
        <v>152.59999999999999</v>
      </c>
      <c r="I108" s="212"/>
      <c r="J108" s="213">
        <f>ROUND(I108*H108,2)</f>
        <v>0</v>
      </c>
      <c r="K108" s="209" t="s">
        <v>180</v>
      </c>
      <c r="L108" s="46"/>
      <c r="M108" s="214" t="s">
        <v>19</v>
      </c>
      <c r="N108" s="215" t="s">
        <v>47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181</v>
      </c>
      <c r="AT108" s="218" t="s">
        <v>177</v>
      </c>
      <c r="AU108" s="218" t="s">
        <v>86</v>
      </c>
      <c r="AY108" s="19" t="s">
        <v>175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84</v>
      </c>
      <c r="BK108" s="219">
        <f>ROUND(I108*H108,2)</f>
        <v>0</v>
      </c>
      <c r="BL108" s="19" t="s">
        <v>181</v>
      </c>
      <c r="BM108" s="218" t="s">
        <v>727</v>
      </c>
    </row>
    <row r="109" s="2" customFormat="1" ht="21.75" customHeight="1">
      <c r="A109" s="40"/>
      <c r="B109" s="41"/>
      <c r="C109" s="207" t="s">
        <v>223</v>
      </c>
      <c r="D109" s="207" t="s">
        <v>177</v>
      </c>
      <c r="E109" s="208" t="s">
        <v>728</v>
      </c>
      <c r="F109" s="209" t="s">
        <v>729</v>
      </c>
      <c r="G109" s="210" t="s">
        <v>287</v>
      </c>
      <c r="H109" s="211">
        <v>5.4539999999999997</v>
      </c>
      <c r="I109" s="212"/>
      <c r="J109" s="213">
        <f>ROUND(I109*H109,2)</f>
        <v>0</v>
      </c>
      <c r="K109" s="209" t="s">
        <v>180</v>
      </c>
      <c r="L109" s="46"/>
      <c r="M109" s="214" t="s">
        <v>19</v>
      </c>
      <c r="N109" s="215" t="s">
        <v>47</v>
      </c>
      <c r="O109" s="86"/>
      <c r="P109" s="216">
        <f>O109*H109</f>
        <v>0</v>
      </c>
      <c r="Q109" s="216">
        <v>1.04575</v>
      </c>
      <c r="R109" s="216">
        <f>Q109*H109</f>
        <v>5.7035204999999998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181</v>
      </c>
      <c r="AT109" s="218" t="s">
        <v>177</v>
      </c>
      <c r="AU109" s="218" t="s">
        <v>86</v>
      </c>
      <c r="AY109" s="19" t="s">
        <v>175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84</v>
      </c>
      <c r="BK109" s="219">
        <f>ROUND(I109*H109,2)</f>
        <v>0</v>
      </c>
      <c r="BL109" s="19" t="s">
        <v>181</v>
      </c>
      <c r="BM109" s="218" t="s">
        <v>730</v>
      </c>
    </row>
    <row r="110" s="2" customFormat="1">
      <c r="A110" s="40"/>
      <c r="B110" s="41"/>
      <c r="C110" s="42"/>
      <c r="D110" s="222" t="s">
        <v>217</v>
      </c>
      <c r="E110" s="42"/>
      <c r="F110" s="243" t="s">
        <v>731</v>
      </c>
      <c r="G110" s="42"/>
      <c r="H110" s="42"/>
      <c r="I110" s="244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217</v>
      </c>
      <c r="AU110" s="19" t="s">
        <v>86</v>
      </c>
    </row>
    <row r="111" s="13" customFormat="1">
      <c r="A111" s="13"/>
      <c r="B111" s="220"/>
      <c r="C111" s="221"/>
      <c r="D111" s="222" t="s">
        <v>183</v>
      </c>
      <c r="E111" s="223" t="s">
        <v>19</v>
      </c>
      <c r="F111" s="224" t="s">
        <v>732</v>
      </c>
      <c r="G111" s="221"/>
      <c r="H111" s="225">
        <v>5.4539999999999997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183</v>
      </c>
      <c r="AU111" s="231" t="s">
        <v>86</v>
      </c>
      <c r="AV111" s="13" t="s">
        <v>86</v>
      </c>
      <c r="AW111" s="13" t="s">
        <v>37</v>
      </c>
      <c r="AX111" s="13" t="s">
        <v>84</v>
      </c>
      <c r="AY111" s="231" t="s">
        <v>175</v>
      </c>
    </row>
    <row r="112" s="2" customFormat="1" ht="16.5" customHeight="1">
      <c r="A112" s="40"/>
      <c r="B112" s="41"/>
      <c r="C112" s="207" t="s">
        <v>232</v>
      </c>
      <c r="D112" s="207" t="s">
        <v>177</v>
      </c>
      <c r="E112" s="208" t="s">
        <v>733</v>
      </c>
      <c r="F112" s="209" t="s">
        <v>734</v>
      </c>
      <c r="G112" s="210" t="s">
        <v>112</v>
      </c>
      <c r="H112" s="211">
        <v>152.59999999999999</v>
      </c>
      <c r="I112" s="212"/>
      <c r="J112" s="213">
        <f>ROUND(I112*H112,2)</f>
        <v>0</v>
      </c>
      <c r="K112" s="209" t="s">
        <v>180</v>
      </c>
      <c r="L112" s="46"/>
      <c r="M112" s="214" t="s">
        <v>19</v>
      </c>
      <c r="N112" s="215" t="s">
        <v>47</v>
      </c>
      <c r="O112" s="86"/>
      <c r="P112" s="216">
        <f>O112*H112</f>
        <v>0</v>
      </c>
      <c r="Q112" s="216">
        <v>0.0033999999999999998</v>
      </c>
      <c r="R112" s="216">
        <f>Q112*H112</f>
        <v>0.51883999999999997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181</v>
      </c>
      <c r="AT112" s="218" t="s">
        <v>177</v>
      </c>
      <c r="AU112" s="218" t="s">
        <v>86</v>
      </c>
      <c r="AY112" s="19" t="s">
        <v>175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84</v>
      </c>
      <c r="BK112" s="219">
        <f>ROUND(I112*H112,2)</f>
        <v>0</v>
      </c>
      <c r="BL112" s="19" t="s">
        <v>181</v>
      </c>
      <c r="BM112" s="218" t="s">
        <v>735</v>
      </c>
    </row>
    <row r="113" s="12" customFormat="1" ht="22.8" customHeight="1">
      <c r="A113" s="12"/>
      <c r="B113" s="191"/>
      <c r="C113" s="192"/>
      <c r="D113" s="193" t="s">
        <v>75</v>
      </c>
      <c r="E113" s="205" t="s">
        <v>181</v>
      </c>
      <c r="F113" s="205" t="s">
        <v>736</v>
      </c>
      <c r="G113" s="192"/>
      <c r="H113" s="192"/>
      <c r="I113" s="195"/>
      <c r="J113" s="206">
        <f>BK113</f>
        <v>0</v>
      </c>
      <c r="K113" s="192"/>
      <c r="L113" s="197"/>
      <c r="M113" s="198"/>
      <c r="N113" s="199"/>
      <c r="O113" s="199"/>
      <c r="P113" s="200">
        <f>SUM(P114:P118)</f>
        <v>0</v>
      </c>
      <c r="Q113" s="199"/>
      <c r="R113" s="200">
        <f>SUM(R114:R118)</f>
        <v>0.14269199999999999</v>
      </c>
      <c r="S113" s="199"/>
      <c r="T113" s="201">
        <f>SUM(T114:T118)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84</v>
      </c>
      <c r="AT113" s="203" t="s">
        <v>75</v>
      </c>
      <c r="AU113" s="203" t="s">
        <v>84</v>
      </c>
      <c r="AY113" s="202" t="s">
        <v>175</v>
      </c>
      <c r="BK113" s="204">
        <f>SUM(BK114:BK118)</f>
        <v>0</v>
      </c>
    </row>
    <row r="114" s="2" customFormat="1" ht="16.5" customHeight="1">
      <c r="A114" s="40"/>
      <c r="B114" s="41"/>
      <c r="C114" s="207" t="s">
        <v>236</v>
      </c>
      <c r="D114" s="207" t="s">
        <v>177</v>
      </c>
      <c r="E114" s="208" t="s">
        <v>737</v>
      </c>
      <c r="F114" s="209" t="s">
        <v>738</v>
      </c>
      <c r="G114" s="210" t="s">
        <v>320</v>
      </c>
      <c r="H114" s="211">
        <v>46</v>
      </c>
      <c r="I114" s="212"/>
      <c r="J114" s="213">
        <f>ROUND(I114*H114,2)</f>
        <v>0</v>
      </c>
      <c r="K114" s="209" t="s">
        <v>19</v>
      </c>
      <c r="L114" s="46"/>
      <c r="M114" s="214" t="s">
        <v>19</v>
      </c>
      <c r="N114" s="215" t="s">
        <v>47</v>
      </c>
      <c r="O114" s="86"/>
      <c r="P114" s="216">
        <f>O114*H114</f>
        <v>0</v>
      </c>
      <c r="Q114" s="216">
        <v>0.0011999999999999999</v>
      </c>
      <c r="R114" s="216">
        <f>Q114*H114</f>
        <v>0.055199999999999992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181</v>
      </c>
      <c r="AT114" s="218" t="s">
        <v>177</v>
      </c>
      <c r="AU114" s="218" t="s">
        <v>86</v>
      </c>
      <c r="AY114" s="19" t="s">
        <v>175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84</v>
      </c>
      <c r="BK114" s="219">
        <f>ROUND(I114*H114,2)</f>
        <v>0</v>
      </c>
      <c r="BL114" s="19" t="s">
        <v>181</v>
      </c>
      <c r="BM114" s="218" t="s">
        <v>739</v>
      </c>
    </row>
    <row r="115" s="13" customFormat="1">
      <c r="A115" s="13"/>
      <c r="B115" s="220"/>
      <c r="C115" s="221"/>
      <c r="D115" s="222" t="s">
        <v>183</v>
      </c>
      <c r="E115" s="223" t="s">
        <v>19</v>
      </c>
      <c r="F115" s="224" t="s">
        <v>696</v>
      </c>
      <c r="G115" s="221"/>
      <c r="H115" s="225">
        <v>46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183</v>
      </c>
      <c r="AU115" s="231" t="s">
        <v>86</v>
      </c>
      <c r="AV115" s="13" t="s">
        <v>86</v>
      </c>
      <c r="AW115" s="13" t="s">
        <v>37</v>
      </c>
      <c r="AX115" s="13" t="s">
        <v>84</v>
      </c>
      <c r="AY115" s="231" t="s">
        <v>175</v>
      </c>
    </row>
    <row r="116" s="2" customFormat="1" ht="16.5" customHeight="1">
      <c r="A116" s="40"/>
      <c r="B116" s="41"/>
      <c r="C116" s="257" t="s">
        <v>240</v>
      </c>
      <c r="D116" s="257" t="s">
        <v>298</v>
      </c>
      <c r="E116" s="258" t="s">
        <v>740</v>
      </c>
      <c r="F116" s="259" t="s">
        <v>741</v>
      </c>
      <c r="G116" s="260" t="s">
        <v>123</v>
      </c>
      <c r="H116" s="261">
        <v>27.600000000000001</v>
      </c>
      <c r="I116" s="262"/>
      <c r="J116" s="263">
        <f>ROUND(I116*H116,2)</f>
        <v>0</v>
      </c>
      <c r="K116" s="259" t="s">
        <v>19</v>
      </c>
      <c r="L116" s="264"/>
      <c r="M116" s="265" t="s">
        <v>19</v>
      </c>
      <c r="N116" s="266" t="s">
        <v>47</v>
      </c>
      <c r="O116" s="86"/>
      <c r="P116" s="216">
        <f>O116*H116</f>
        <v>0</v>
      </c>
      <c r="Q116" s="216">
        <v>0.0031700000000000001</v>
      </c>
      <c r="R116" s="216">
        <f>Q116*H116</f>
        <v>0.087492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213</v>
      </c>
      <c r="AT116" s="218" t="s">
        <v>298</v>
      </c>
      <c r="AU116" s="218" t="s">
        <v>86</v>
      </c>
      <c r="AY116" s="19" t="s">
        <v>175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84</v>
      </c>
      <c r="BK116" s="219">
        <f>ROUND(I116*H116,2)</f>
        <v>0</v>
      </c>
      <c r="BL116" s="19" t="s">
        <v>181</v>
      </c>
      <c r="BM116" s="218" t="s">
        <v>742</v>
      </c>
    </row>
    <row r="117" s="2" customFormat="1">
      <c r="A117" s="40"/>
      <c r="B117" s="41"/>
      <c r="C117" s="42"/>
      <c r="D117" s="222" t="s">
        <v>217</v>
      </c>
      <c r="E117" s="42"/>
      <c r="F117" s="243" t="s">
        <v>743</v>
      </c>
      <c r="G117" s="42"/>
      <c r="H117" s="42"/>
      <c r="I117" s="244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217</v>
      </c>
      <c r="AU117" s="19" t="s">
        <v>86</v>
      </c>
    </row>
    <row r="118" s="13" customFormat="1">
      <c r="A118" s="13"/>
      <c r="B118" s="220"/>
      <c r="C118" s="221"/>
      <c r="D118" s="222" t="s">
        <v>183</v>
      </c>
      <c r="E118" s="223" t="s">
        <v>19</v>
      </c>
      <c r="F118" s="224" t="s">
        <v>744</v>
      </c>
      <c r="G118" s="221"/>
      <c r="H118" s="225">
        <v>27.600000000000001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183</v>
      </c>
      <c r="AU118" s="231" t="s">
        <v>86</v>
      </c>
      <c r="AV118" s="13" t="s">
        <v>86</v>
      </c>
      <c r="AW118" s="13" t="s">
        <v>37</v>
      </c>
      <c r="AX118" s="13" t="s">
        <v>84</v>
      </c>
      <c r="AY118" s="231" t="s">
        <v>175</v>
      </c>
    </row>
    <row r="119" s="12" customFormat="1" ht="22.8" customHeight="1">
      <c r="A119" s="12"/>
      <c r="B119" s="191"/>
      <c r="C119" s="192"/>
      <c r="D119" s="193" t="s">
        <v>75</v>
      </c>
      <c r="E119" s="205" t="s">
        <v>205</v>
      </c>
      <c r="F119" s="205" t="s">
        <v>745</v>
      </c>
      <c r="G119" s="192"/>
      <c r="H119" s="192"/>
      <c r="I119" s="195"/>
      <c r="J119" s="206">
        <f>BK119</f>
        <v>0</v>
      </c>
      <c r="K119" s="192"/>
      <c r="L119" s="197"/>
      <c r="M119" s="198"/>
      <c r="N119" s="199"/>
      <c r="O119" s="199"/>
      <c r="P119" s="200">
        <f>SUM(P120:P123)</f>
        <v>0</v>
      </c>
      <c r="Q119" s="199"/>
      <c r="R119" s="200">
        <f>SUM(R120:R123)</f>
        <v>0.0075810000000000009</v>
      </c>
      <c r="S119" s="199"/>
      <c r="T119" s="201">
        <f>SUM(T120:T123)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84</v>
      </c>
      <c r="AT119" s="203" t="s">
        <v>75</v>
      </c>
      <c r="AU119" s="203" t="s">
        <v>84</v>
      </c>
      <c r="AY119" s="202" t="s">
        <v>175</v>
      </c>
      <c r="BK119" s="204">
        <f>SUM(BK120:BK123)</f>
        <v>0</v>
      </c>
    </row>
    <row r="120" s="2" customFormat="1">
      <c r="A120" s="40"/>
      <c r="B120" s="41"/>
      <c r="C120" s="207" t="s">
        <v>247</v>
      </c>
      <c r="D120" s="207" t="s">
        <v>177</v>
      </c>
      <c r="E120" s="208" t="s">
        <v>746</v>
      </c>
      <c r="F120" s="209" t="s">
        <v>747</v>
      </c>
      <c r="G120" s="210" t="s">
        <v>123</v>
      </c>
      <c r="H120" s="211">
        <v>72.200000000000003</v>
      </c>
      <c r="I120" s="212"/>
      <c r="J120" s="213">
        <f>ROUND(I120*H120,2)</f>
        <v>0</v>
      </c>
      <c r="K120" s="209" t="s">
        <v>180</v>
      </c>
      <c r="L120" s="46"/>
      <c r="M120" s="214" t="s">
        <v>19</v>
      </c>
      <c r="N120" s="215" t="s">
        <v>47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181</v>
      </c>
      <c r="AT120" s="218" t="s">
        <v>177</v>
      </c>
      <c r="AU120" s="218" t="s">
        <v>86</v>
      </c>
      <c r="AY120" s="19" t="s">
        <v>175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84</v>
      </c>
      <c r="BK120" s="219">
        <f>ROUND(I120*H120,2)</f>
        <v>0</v>
      </c>
      <c r="BL120" s="19" t="s">
        <v>181</v>
      </c>
      <c r="BM120" s="218" t="s">
        <v>748</v>
      </c>
    </row>
    <row r="121" s="13" customFormat="1">
      <c r="A121" s="13"/>
      <c r="B121" s="220"/>
      <c r="C121" s="221"/>
      <c r="D121" s="222" t="s">
        <v>183</v>
      </c>
      <c r="E121" s="223" t="s">
        <v>19</v>
      </c>
      <c r="F121" s="224" t="s">
        <v>694</v>
      </c>
      <c r="G121" s="221"/>
      <c r="H121" s="225">
        <v>72.200000000000003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183</v>
      </c>
      <c r="AU121" s="231" t="s">
        <v>86</v>
      </c>
      <c r="AV121" s="13" t="s">
        <v>86</v>
      </c>
      <c r="AW121" s="13" t="s">
        <v>37</v>
      </c>
      <c r="AX121" s="13" t="s">
        <v>84</v>
      </c>
      <c r="AY121" s="231" t="s">
        <v>175</v>
      </c>
    </row>
    <row r="122" s="2" customFormat="1" ht="16.5" customHeight="1">
      <c r="A122" s="40"/>
      <c r="B122" s="41"/>
      <c r="C122" s="257" t="s">
        <v>255</v>
      </c>
      <c r="D122" s="257" t="s">
        <v>298</v>
      </c>
      <c r="E122" s="258" t="s">
        <v>749</v>
      </c>
      <c r="F122" s="259" t="s">
        <v>750</v>
      </c>
      <c r="G122" s="260" t="s">
        <v>123</v>
      </c>
      <c r="H122" s="261">
        <v>75.810000000000002</v>
      </c>
      <c r="I122" s="262"/>
      <c r="J122" s="263">
        <f>ROUND(I122*H122,2)</f>
        <v>0</v>
      </c>
      <c r="K122" s="259" t="s">
        <v>19</v>
      </c>
      <c r="L122" s="264"/>
      <c r="M122" s="265" t="s">
        <v>19</v>
      </c>
      <c r="N122" s="266" t="s">
        <v>47</v>
      </c>
      <c r="O122" s="86"/>
      <c r="P122" s="216">
        <f>O122*H122</f>
        <v>0</v>
      </c>
      <c r="Q122" s="216">
        <v>0.00010000000000000001</v>
      </c>
      <c r="R122" s="216">
        <f>Q122*H122</f>
        <v>0.0075810000000000009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213</v>
      </c>
      <c r="AT122" s="218" t="s">
        <v>298</v>
      </c>
      <c r="AU122" s="218" t="s">
        <v>86</v>
      </c>
      <c r="AY122" s="19" t="s">
        <v>175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84</v>
      </c>
      <c r="BK122" s="219">
        <f>ROUND(I122*H122,2)</f>
        <v>0</v>
      </c>
      <c r="BL122" s="19" t="s">
        <v>181</v>
      </c>
      <c r="BM122" s="218" t="s">
        <v>751</v>
      </c>
    </row>
    <row r="123" s="13" customFormat="1">
      <c r="A123" s="13"/>
      <c r="B123" s="220"/>
      <c r="C123" s="221"/>
      <c r="D123" s="222" t="s">
        <v>183</v>
      </c>
      <c r="E123" s="221"/>
      <c r="F123" s="224" t="s">
        <v>1094</v>
      </c>
      <c r="G123" s="221"/>
      <c r="H123" s="225">
        <v>75.810000000000002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183</v>
      </c>
      <c r="AU123" s="231" t="s">
        <v>86</v>
      </c>
      <c r="AV123" s="13" t="s">
        <v>86</v>
      </c>
      <c r="AW123" s="13" t="s">
        <v>4</v>
      </c>
      <c r="AX123" s="13" t="s">
        <v>84</v>
      </c>
      <c r="AY123" s="231" t="s">
        <v>175</v>
      </c>
    </row>
    <row r="124" s="12" customFormat="1" ht="22.8" customHeight="1">
      <c r="A124" s="12"/>
      <c r="B124" s="191"/>
      <c r="C124" s="192"/>
      <c r="D124" s="193" t="s">
        <v>75</v>
      </c>
      <c r="E124" s="205" t="s">
        <v>223</v>
      </c>
      <c r="F124" s="205" t="s">
        <v>499</v>
      </c>
      <c r="G124" s="192"/>
      <c r="H124" s="192"/>
      <c r="I124" s="195"/>
      <c r="J124" s="206">
        <f>BK124</f>
        <v>0</v>
      </c>
      <c r="K124" s="192"/>
      <c r="L124" s="197"/>
      <c r="M124" s="198"/>
      <c r="N124" s="199"/>
      <c r="O124" s="199"/>
      <c r="P124" s="200">
        <f>SUM(P125:P207)</f>
        <v>0</v>
      </c>
      <c r="Q124" s="199"/>
      <c r="R124" s="200">
        <f>SUM(R125:R207)</f>
        <v>108.59495459999999</v>
      </c>
      <c r="S124" s="199"/>
      <c r="T124" s="201">
        <f>SUM(T125:T207)</f>
        <v>166.87809999999996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2" t="s">
        <v>84</v>
      </c>
      <c r="AT124" s="203" t="s">
        <v>75</v>
      </c>
      <c r="AU124" s="203" t="s">
        <v>84</v>
      </c>
      <c r="AY124" s="202" t="s">
        <v>175</v>
      </c>
      <c r="BK124" s="204">
        <f>SUM(BK125:BK207)</f>
        <v>0</v>
      </c>
    </row>
    <row r="125" s="2" customFormat="1" ht="16.5" customHeight="1">
      <c r="A125" s="40"/>
      <c r="B125" s="41"/>
      <c r="C125" s="207" t="s">
        <v>8</v>
      </c>
      <c r="D125" s="207" t="s">
        <v>177</v>
      </c>
      <c r="E125" s="208" t="s">
        <v>958</v>
      </c>
      <c r="F125" s="209" t="s">
        <v>959</v>
      </c>
      <c r="G125" s="210" t="s">
        <v>123</v>
      </c>
      <c r="H125" s="211">
        <v>185.5</v>
      </c>
      <c r="I125" s="212"/>
      <c r="J125" s="213">
        <f>ROUND(I125*H125,2)</f>
        <v>0</v>
      </c>
      <c r="K125" s="209" t="s">
        <v>180</v>
      </c>
      <c r="L125" s="46"/>
      <c r="M125" s="214" t="s">
        <v>19</v>
      </c>
      <c r="N125" s="215" t="s">
        <v>47</v>
      </c>
      <c r="O125" s="86"/>
      <c r="P125" s="216">
        <f>O125*H125</f>
        <v>0</v>
      </c>
      <c r="Q125" s="216">
        <v>0.00073999999999999999</v>
      </c>
      <c r="R125" s="216">
        <f>Q125*H125</f>
        <v>0.13727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181</v>
      </c>
      <c r="AT125" s="218" t="s">
        <v>177</v>
      </c>
      <c r="AU125" s="218" t="s">
        <v>86</v>
      </c>
      <c r="AY125" s="19" t="s">
        <v>175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84</v>
      </c>
      <c r="BK125" s="219">
        <f>ROUND(I125*H125,2)</f>
        <v>0</v>
      </c>
      <c r="BL125" s="19" t="s">
        <v>181</v>
      </c>
      <c r="BM125" s="218" t="s">
        <v>1095</v>
      </c>
    </row>
    <row r="126" s="13" customFormat="1">
      <c r="A126" s="13"/>
      <c r="B126" s="220"/>
      <c r="C126" s="221"/>
      <c r="D126" s="222" t="s">
        <v>183</v>
      </c>
      <c r="E126" s="223" t="s">
        <v>19</v>
      </c>
      <c r="F126" s="224" t="s">
        <v>689</v>
      </c>
      <c r="G126" s="221"/>
      <c r="H126" s="225">
        <v>185.5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183</v>
      </c>
      <c r="AU126" s="231" t="s">
        <v>86</v>
      </c>
      <c r="AV126" s="13" t="s">
        <v>86</v>
      </c>
      <c r="AW126" s="13" t="s">
        <v>37</v>
      </c>
      <c r="AX126" s="13" t="s">
        <v>84</v>
      </c>
      <c r="AY126" s="231" t="s">
        <v>175</v>
      </c>
    </row>
    <row r="127" s="2" customFormat="1" ht="16.5" customHeight="1">
      <c r="A127" s="40"/>
      <c r="B127" s="41"/>
      <c r="C127" s="257" t="s">
        <v>267</v>
      </c>
      <c r="D127" s="257" t="s">
        <v>298</v>
      </c>
      <c r="E127" s="258" t="s">
        <v>963</v>
      </c>
      <c r="F127" s="259" t="s">
        <v>964</v>
      </c>
      <c r="G127" s="260" t="s">
        <v>287</v>
      </c>
      <c r="H127" s="261">
        <v>15.582000000000001</v>
      </c>
      <c r="I127" s="262"/>
      <c r="J127" s="263">
        <f>ROUND(I127*H127,2)</f>
        <v>0</v>
      </c>
      <c r="K127" s="259" t="s">
        <v>180</v>
      </c>
      <c r="L127" s="264"/>
      <c r="M127" s="265" t="s">
        <v>19</v>
      </c>
      <c r="N127" s="266" t="s">
        <v>47</v>
      </c>
      <c r="O127" s="86"/>
      <c r="P127" s="216">
        <f>O127*H127</f>
        <v>0</v>
      </c>
      <c r="Q127" s="216">
        <v>1</v>
      </c>
      <c r="R127" s="216">
        <f>Q127*H127</f>
        <v>15.582000000000001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213</v>
      </c>
      <c r="AT127" s="218" t="s">
        <v>298</v>
      </c>
      <c r="AU127" s="218" t="s">
        <v>86</v>
      </c>
      <c r="AY127" s="19" t="s">
        <v>175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84</v>
      </c>
      <c r="BK127" s="219">
        <f>ROUND(I127*H127,2)</f>
        <v>0</v>
      </c>
      <c r="BL127" s="19" t="s">
        <v>181</v>
      </c>
      <c r="BM127" s="218" t="s">
        <v>1096</v>
      </c>
    </row>
    <row r="128" s="2" customFormat="1">
      <c r="A128" s="40"/>
      <c r="B128" s="41"/>
      <c r="C128" s="42"/>
      <c r="D128" s="222" t="s">
        <v>217</v>
      </c>
      <c r="E128" s="42"/>
      <c r="F128" s="243" t="s">
        <v>1097</v>
      </c>
      <c r="G128" s="42"/>
      <c r="H128" s="42"/>
      <c r="I128" s="244"/>
      <c r="J128" s="42"/>
      <c r="K128" s="42"/>
      <c r="L128" s="46"/>
      <c r="M128" s="245"/>
      <c r="N128" s="24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217</v>
      </c>
      <c r="AU128" s="19" t="s">
        <v>86</v>
      </c>
    </row>
    <row r="129" s="13" customFormat="1">
      <c r="A129" s="13"/>
      <c r="B129" s="220"/>
      <c r="C129" s="221"/>
      <c r="D129" s="222" t="s">
        <v>183</v>
      </c>
      <c r="E129" s="223" t="s">
        <v>19</v>
      </c>
      <c r="F129" s="224" t="s">
        <v>1098</v>
      </c>
      <c r="G129" s="221"/>
      <c r="H129" s="225">
        <v>15.582000000000001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183</v>
      </c>
      <c r="AU129" s="231" t="s">
        <v>86</v>
      </c>
      <c r="AV129" s="13" t="s">
        <v>86</v>
      </c>
      <c r="AW129" s="13" t="s">
        <v>37</v>
      </c>
      <c r="AX129" s="13" t="s">
        <v>84</v>
      </c>
      <c r="AY129" s="231" t="s">
        <v>175</v>
      </c>
    </row>
    <row r="130" s="2" customFormat="1" ht="16.5" customHeight="1">
      <c r="A130" s="40"/>
      <c r="B130" s="41"/>
      <c r="C130" s="207" t="s">
        <v>273</v>
      </c>
      <c r="D130" s="207" t="s">
        <v>177</v>
      </c>
      <c r="E130" s="208" t="s">
        <v>753</v>
      </c>
      <c r="F130" s="209" t="s">
        <v>754</v>
      </c>
      <c r="G130" s="210" t="s">
        <v>112</v>
      </c>
      <c r="H130" s="211">
        <v>3.9900000000000002</v>
      </c>
      <c r="I130" s="212"/>
      <c r="J130" s="213">
        <f>ROUND(I130*H130,2)</f>
        <v>0</v>
      </c>
      <c r="K130" s="209" t="s">
        <v>180</v>
      </c>
      <c r="L130" s="46"/>
      <c r="M130" s="214" t="s">
        <v>19</v>
      </c>
      <c r="N130" s="215" t="s">
        <v>47</v>
      </c>
      <c r="O130" s="86"/>
      <c r="P130" s="216">
        <f>O130*H130</f>
        <v>0</v>
      </c>
      <c r="Q130" s="216">
        <v>0.00063000000000000003</v>
      </c>
      <c r="R130" s="216">
        <f>Q130*H130</f>
        <v>0.0025137000000000002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181</v>
      </c>
      <c r="AT130" s="218" t="s">
        <v>177</v>
      </c>
      <c r="AU130" s="218" t="s">
        <v>86</v>
      </c>
      <c r="AY130" s="19" t="s">
        <v>175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84</v>
      </c>
      <c r="BK130" s="219">
        <f>ROUND(I130*H130,2)</f>
        <v>0</v>
      </c>
      <c r="BL130" s="19" t="s">
        <v>181</v>
      </c>
      <c r="BM130" s="218" t="s">
        <v>901</v>
      </c>
    </row>
    <row r="131" s="13" customFormat="1">
      <c r="A131" s="13"/>
      <c r="B131" s="220"/>
      <c r="C131" s="221"/>
      <c r="D131" s="222" t="s">
        <v>183</v>
      </c>
      <c r="E131" s="223" t="s">
        <v>19</v>
      </c>
      <c r="F131" s="224" t="s">
        <v>756</v>
      </c>
      <c r="G131" s="221"/>
      <c r="H131" s="225">
        <v>3.9900000000000002</v>
      </c>
      <c r="I131" s="226"/>
      <c r="J131" s="221"/>
      <c r="K131" s="221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183</v>
      </c>
      <c r="AU131" s="231" t="s">
        <v>86</v>
      </c>
      <c r="AV131" s="13" t="s">
        <v>86</v>
      </c>
      <c r="AW131" s="13" t="s">
        <v>37</v>
      </c>
      <c r="AX131" s="13" t="s">
        <v>84</v>
      </c>
      <c r="AY131" s="231" t="s">
        <v>175</v>
      </c>
    </row>
    <row r="132" s="2" customFormat="1" ht="21.75" customHeight="1">
      <c r="A132" s="40"/>
      <c r="B132" s="41"/>
      <c r="C132" s="207" t="s">
        <v>279</v>
      </c>
      <c r="D132" s="207" t="s">
        <v>177</v>
      </c>
      <c r="E132" s="208" t="s">
        <v>757</v>
      </c>
      <c r="F132" s="209" t="s">
        <v>758</v>
      </c>
      <c r="G132" s="210" t="s">
        <v>123</v>
      </c>
      <c r="H132" s="211">
        <v>100.7</v>
      </c>
      <c r="I132" s="212"/>
      <c r="J132" s="213">
        <f>ROUND(I132*H132,2)</f>
        <v>0</v>
      </c>
      <c r="K132" s="209" t="s">
        <v>180</v>
      </c>
      <c r="L132" s="46"/>
      <c r="M132" s="214" t="s">
        <v>19</v>
      </c>
      <c r="N132" s="215" t="s">
        <v>47</v>
      </c>
      <c r="O132" s="86"/>
      <c r="P132" s="216">
        <f>O132*H132</f>
        <v>0</v>
      </c>
      <c r="Q132" s="216">
        <v>0.00017000000000000001</v>
      </c>
      <c r="R132" s="216">
        <f>Q132*H132</f>
        <v>0.017119000000000002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181</v>
      </c>
      <c r="AT132" s="218" t="s">
        <v>177</v>
      </c>
      <c r="AU132" s="218" t="s">
        <v>86</v>
      </c>
      <c r="AY132" s="19" t="s">
        <v>175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84</v>
      </c>
      <c r="BK132" s="219">
        <f>ROUND(I132*H132,2)</f>
        <v>0</v>
      </c>
      <c r="BL132" s="19" t="s">
        <v>181</v>
      </c>
      <c r="BM132" s="218" t="s">
        <v>759</v>
      </c>
    </row>
    <row r="133" s="13" customFormat="1">
      <c r="A133" s="13"/>
      <c r="B133" s="220"/>
      <c r="C133" s="221"/>
      <c r="D133" s="222" t="s">
        <v>183</v>
      </c>
      <c r="E133" s="223" t="s">
        <v>19</v>
      </c>
      <c r="F133" s="224" t="s">
        <v>760</v>
      </c>
      <c r="G133" s="221"/>
      <c r="H133" s="225">
        <v>72.200000000000003</v>
      </c>
      <c r="I133" s="226"/>
      <c r="J133" s="221"/>
      <c r="K133" s="221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183</v>
      </c>
      <c r="AU133" s="231" t="s">
        <v>86</v>
      </c>
      <c r="AV133" s="13" t="s">
        <v>86</v>
      </c>
      <c r="AW133" s="13" t="s">
        <v>37</v>
      </c>
      <c r="AX133" s="13" t="s">
        <v>76</v>
      </c>
      <c r="AY133" s="231" t="s">
        <v>175</v>
      </c>
    </row>
    <row r="134" s="13" customFormat="1">
      <c r="A134" s="13"/>
      <c r="B134" s="220"/>
      <c r="C134" s="221"/>
      <c r="D134" s="222" t="s">
        <v>183</v>
      </c>
      <c r="E134" s="223" t="s">
        <v>19</v>
      </c>
      <c r="F134" s="224" t="s">
        <v>761</v>
      </c>
      <c r="G134" s="221"/>
      <c r="H134" s="225">
        <v>28.5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183</v>
      </c>
      <c r="AU134" s="231" t="s">
        <v>86</v>
      </c>
      <c r="AV134" s="13" t="s">
        <v>86</v>
      </c>
      <c r="AW134" s="13" t="s">
        <v>37</v>
      </c>
      <c r="AX134" s="13" t="s">
        <v>76</v>
      </c>
      <c r="AY134" s="231" t="s">
        <v>175</v>
      </c>
    </row>
    <row r="135" s="14" customFormat="1">
      <c r="A135" s="14"/>
      <c r="B135" s="232"/>
      <c r="C135" s="233"/>
      <c r="D135" s="222" t="s">
        <v>183</v>
      </c>
      <c r="E135" s="234" t="s">
        <v>19</v>
      </c>
      <c r="F135" s="235" t="s">
        <v>204</v>
      </c>
      <c r="G135" s="233"/>
      <c r="H135" s="236">
        <v>100.7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183</v>
      </c>
      <c r="AU135" s="242" t="s">
        <v>86</v>
      </c>
      <c r="AV135" s="14" t="s">
        <v>181</v>
      </c>
      <c r="AW135" s="14" t="s">
        <v>37</v>
      </c>
      <c r="AX135" s="14" t="s">
        <v>84</v>
      </c>
      <c r="AY135" s="242" t="s">
        <v>175</v>
      </c>
    </row>
    <row r="136" s="2" customFormat="1">
      <c r="A136" s="40"/>
      <c r="B136" s="41"/>
      <c r="C136" s="207" t="s">
        <v>284</v>
      </c>
      <c r="D136" s="207" t="s">
        <v>177</v>
      </c>
      <c r="E136" s="208" t="s">
        <v>762</v>
      </c>
      <c r="F136" s="209" t="s">
        <v>763</v>
      </c>
      <c r="G136" s="210" t="s">
        <v>112</v>
      </c>
      <c r="H136" s="211">
        <v>633.54999999999995</v>
      </c>
      <c r="I136" s="212"/>
      <c r="J136" s="213">
        <f>ROUND(I136*H136,2)</f>
        <v>0</v>
      </c>
      <c r="K136" s="209" t="s">
        <v>180</v>
      </c>
      <c r="L136" s="46"/>
      <c r="M136" s="214" t="s">
        <v>19</v>
      </c>
      <c r="N136" s="215" t="s">
        <v>47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181</v>
      </c>
      <c r="AT136" s="218" t="s">
        <v>177</v>
      </c>
      <c r="AU136" s="218" t="s">
        <v>86</v>
      </c>
      <c r="AY136" s="19" t="s">
        <v>175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84</v>
      </c>
      <c r="BK136" s="219">
        <f>ROUND(I136*H136,2)</f>
        <v>0</v>
      </c>
      <c r="BL136" s="19" t="s">
        <v>181</v>
      </c>
      <c r="BM136" s="218" t="s">
        <v>764</v>
      </c>
    </row>
    <row r="137" s="13" customFormat="1">
      <c r="A137" s="13"/>
      <c r="B137" s="220"/>
      <c r="C137" s="221"/>
      <c r="D137" s="222" t="s">
        <v>183</v>
      </c>
      <c r="E137" s="223" t="s">
        <v>19</v>
      </c>
      <c r="F137" s="224" t="s">
        <v>686</v>
      </c>
      <c r="G137" s="221"/>
      <c r="H137" s="225">
        <v>633.54999999999995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183</v>
      </c>
      <c r="AU137" s="231" t="s">
        <v>86</v>
      </c>
      <c r="AV137" s="13" t="s">
        <v>86</v>
      </c>
      <c r="AW137" s="13" t="s">
        <v>37</v>
      </c>
      <c r="AX137" s="13" t="s">
        <v>84</v>
      </c>
      <c r="AY137" s="231" t="s">
        <v>175</v>
      </c>
    </row>
    <row r="138" s="2" customFormat="1">
      <c r="A138" s="40"/>
      <c r="B138" s="41"/>
      <c r="C138" s="207" t="s">
        <v>290</v>
      </c>
      <c r="D138" s="207" t="s">
        <v>177</v>
      </c>
      <c r="E138" s="208" t="s">
        <v>765</v>
      </c>
      <c r="F138" s="209" t="s">
        <v>766</v>
      </c>
      <c r="G138" s="210" t="s">
        <v>112</v>
      </c>
      <c r="H138" s="211">
        <v>28509.75</v>
      </c>
      <c r="I138" s="212"/>
      <c r="J138" s="213">
        <f>ROUND(I138*H138,2)</f>
        <v>0</v>
      </c>
      <c r="K138" s="209" t="s">
        <v>180</v>
      </c>
      <c r="L138" s="46"/>
      <c r="M138" s="214" t="s">
        <v>19</v>
      </c>
      <c r="N138" s="215" t="s">
        <v>47</v>
      </c>
      <c r="O138" s="86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181</v>
      </c>
      <c r="AT138" s="218" t="s">
        <v>177</v>
      </c>
      <c r="AU138" s="218" t="s">
        <v>86</v>
      </c>
      <c r="AY138" s="19" t="s">
        <v>175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84</v>
      </c>
      <c r="BK138" s="219">
        <f>ROUND(I138*H138,2)</f>
        <v>0</v>
      </c>
      <c r="BL138" s="19" t="s">
        <v>181</v>
      </c>
      <c r="BM138" s="218" t="s">
        <v>767</v>
      </c>
    </row>
    <row r="139" s="13" customFormat="1">
      <c r="A139" s="13"/>
      <c r="B139" s="220"/>
      <c r="C139" s="221"/>
      <c r="D139" s="222" t="s">
        <v>183</v>
      </c>
      <c r="E139" s="221"/>
      <c r="F139" s="224" t="s">
        <v>1099</v>
      </c>
      <c r="G139" s="221"/>
      <c r="H139" s="225">
        <v>28509.75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183</v>
      </c>
      <c r="AU139" s="231" t="s">
        <v>86</v>
      </c>
      <c r="AV139" s="13" t="s">
        <v>86</v>
      </c>
      <c r="AW139" s="13" t="s">
        <v>4</v>
      </c>
      <c r="AX139" s="13" t="s">
        <v>84</v>
      </c>
      <c r="AY139" s="231" t="s">
        <v>175</v>
      </c>
    </row>
    <row r="140" s="2" customFormat="1">
      <c r="A140" s="40"/>
      <c r="B140" s="41"/>
      <c r="C140" s="207" t="s">
        <v>7</v>
      </c>
      <c r="D140" s="207" t="s">
        <v>177</v>
      </c>
      <c r="E140" s="208" t="s">
        <v>769</v>
      </c>
      <c r="F140" s="209" t="s">
        <v>770</v>
      </c>
      <c r="G140" s="210" t="s">
        <v>112</v>
      </c>
      <c r="H140" s="211">
        <v>633.54999999999995</v>
      </c>
      <c r="I140" s="212"/>
      <c r="J140" s="213">
        <f>ROUND(I140*H140,2)</f>
        <v>0</v>
      </c>
      <c r="K140" s="209" t="s">
        <v>180</v>
      </c>
      <c r="L140" s="46"/>
      <c r="M140" s="214" t="s">
        <v>19</v>
      </c>
      <c r="N140" s="215" t="s">
        <v>47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181</v>
      </c>
      <c r="AT140" s="218" t="s">
        <v>177</v>
      </c>
      <c r="AU140" s="218" t="s">
        <v>86</v>
      </c>
      <c r="AY140" s="19" t="s">
        <v>175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84</v>
      </c>
      <c r="BK140" s="219">
        <f>ROUND(I140*H140,2)</f>
        <v>0</v>
      </c>
      <c r="BL140" s="19" t="s">
        <v>181</v>
      </c>
      <c r="BM140" s="218" t="s">
        <v>771</v>
      </c>
    </row>
    <row r="141" s="2" customFormat="1" ht="16.5" customHeight="1">
      <c r="A141" s="40"/>
      <c r="B141" s="41"/>
      <c r="C141" s="207" t="s">
        <v>297</v>
      </c>
      <c r="D141" s="207" t="s">
        <v>177</v>
      </c>
      <c r="E141" s="208" t="s">
        <v>772</v>
      </c>
      <c r="F141" s="209" t="s">
        <v>773</v>
      </c>
      <c r="G141" s="210" t="s">
        <v>112</v>
      </c>
      <c r="H141" s="211">
        <v>633.54999999999995</v>
      </c>
      <c r="I141" s="212"/>
      <c r="J141" s="213">
        <f>ROUND(I141*H141,2)</f>
        <v>0</v>
      </c>
      <c r="K141" s="209" t="s">
        <v>180</v>
      </c>
      <c r="L141" s="46"/>
      <c r="M141" s="214" t="s">
        <v>19</v>
      </c>
      <c r="N141" s="215" t="s">
        <v>47</v>
      </c>
      <c r="O141" s="86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181</v>
      </c>
      <c r="AT141" s="218" t="s">
        <v>177</v>
      </c>
      <c r="AU141" s="218" t="s">
        <v>86</v>
      </c>
      <c r="AY141" s="19" t="s">
        <v>175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84</v>
      </c>
      <c r="BK141" s="219">
        <f>ROUND(I141*H141,2)</f>
        <v>0</v>
      </c>
      <c r="BL141" s="19" t="s">
        <v>181</v>
      </c>
      <c r="BM141" s="218" t="s">
        <v>1100</v>
      </c>
    </row>
    <row r="142" s="13" customFormat="1">
      <c r="A142" s="13"/>
      <c r="B142" s="220"/>
      <c r="C142" s="221"/>
      <c r="D142" s="222" t="s">
        <v>183</v>
      </c>
      <c r="E142" s="223" t="s">
        <v>19</v>
      </c>
      <c r="F142" s="224" t="s">
        <v>686</v>
      </c>
      <c r="G142" s="221"/>
      <c r="H142" s="225">
        <v>633.54999999999995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183</v>
      </c>
      <c r="AU142" s="231" t="s">
        <v>86</v>
      </c>
      <c r="AV142" s="13" t="s">
        <v>86</v>
      </c>
      <c r="AW142" s="13" t="s">
        <v>37</v>
      </c>
      <c r="AX142" s="13" t="s">
        <v>84</v>
      </c>
      <c r="AY142" s="231" t="s">
        <v>175</v>
      </c>
    </row>
    <row r="143" s="2" customFormat="1" ht="16.5" customHeight="1">
      <c r="A143" s="40"/>
      <c r="B143" s="41"/>
      <c r="C143" s="207" t="s">
        <v>303</v>
      </c>
      <c r="D143" s="207" t="s">
        <v>177</v>
      </c>
      <c r="E143" s="208" t="s">
        <v>775</v>
      </c>
      <c r="F143" s="209" t="s">
        <v>776</v>
      </c>
      <c r="G143" s="210" t="s">
        <v>112</v>
      </c>
      <c r="H143" s="211">
        <v>28509.75</v>
      </c>
      <c r="I143" s="212"/>
      <c r="J143" s="213">
        <f>ROUND(I143*H143,2)</f>
        <v>0</v>
      </c>
      <c r="K143" s="209" t="s">
        <v>180</v>
      </c>
      <c r="L143" s="46"/>
      <c r="M143" s="214" t="s">
        <v>19</v>
      </c>
      <c r="N143" s="215" t="s">
        <v>47</v>
      </c>
      <c r="O143" s="86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181</v>
      </c>
      <c r="AT143" s="218" t="s">
        <v>177</v>
      </c>
      <c r="AU143" s="218" t="s">
        <v>86</v>
      </c>
      <c r="AY143" s="19" t="s">
        <v>175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84</v>
      </c>
      <c r="BK143" s="219">
        <f>ROUND(I143*H143,2)</f>
        <v>0</v>
      </c>
      <c r="BL143" s="19" t="s">
        <v>181</v>
      </c>
      <c r="BM143" s="218" t="s">
        <v>1101</v>
      </c>
    </row>
    <row r="144" s="13" customFormat="1">
      <c r="A144" s="13"/>
      <c r="B144" s="220"/>
      <c r="C144" s="221"/>
      <c r="D144" s="222" t="s">
        <v>183</v>
      </c>
      <c r="E144" s="221"/>
      <c r="F144" s="224" t="s">
        <v>1099</v>
      </c>
      <c r="G144" s="221"/>
      <c r="H144" s="225">
        <v>28509.75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183</v>
      </c>
      <c r="AU144" s="231" t="s">
        <v>86</v>
      </c>
      <c r="AV144" s="13" t="s">
        <v>86</v>
      </c>
      <c r="AW144" s="13" t="s">
        <v>4</v>
      </c>
      <c r="AX144" s="13" t="s">
        <v>84</v>
      </c>
      <c r="AY144" s="231" t="s">
        <v>175</v>
      </c>
    </row>
    <row r="145" s="2" customFormat="1" ht="16.5" customHeight="1">
      <c r="A145" s="40"/>
      <c r="B145" s="41"/>
      <c r="C145" s="207" t="s">
        <v>307</v>
      </c>
      <c r="D145" s="207" t="s">
        <v>177</v>
      </c>
      <c r="E145" s="208" t="s">
        <v>778</v>
      </c>
      <c r="F145" s="209" t="s">
        <v>779</v>
      </c>
      <c r="G145" s="210" t="s">
        <v>112</v>
      </c>
      <c r="H145" s="211">
        <v>633.54999999999995</v>
      </c>
      <c r="I145" s="212"/>
      <c r="J145" s="213">
        <f>ROUND(I145*H145,2)</f>
        <v>0</v>
      </c>
      <c r="K145" s="209" t="s">
        <v>180</v>
      </c>
      <c r="L145" s="46"/>
      <c r="M145" s="214" t="s">
        <v>19</v>
      </c>
      <c r="N145" s="215" t="s">
        <v>47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181</v>
      </c>
      <c r="AT145" s="218" t="s">
        <v>177</v>
      </c>
      <c r="AU145" s="218" t="s">
        <v>86</v>
      </c>
      <c r="AY145" s="19" t="s">
        <v>175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84</v>
      </c>
      <c r="BK145" s="219">
        <f>ROUND(I145*H145,2)</f>
        <v>0</v>
      </c>
      <c r="BL145" s="19" t="s">
        <v>181</v>
      </c>
      <c r="BM145" s="218" t="s">
        <v>1102</v>
      </c>
    </row>
    <row r="146" s="2" customFormat="1">
      <c r="A146" s="40"/>
      <c r="B146" s="41"/>
      <c r="C146" s="207" t="s">
        <v>311</v>
      </c>
      <c r="D146" s="207" t="s">
        <v>177</v>
      </c>
      <c r="E146" s="208" t="s">
        <v>977</v>
      </c>
      <c r="F146" s="209" t="s">
        <v>978</v>
      </c>
      <c r="G146" s="210" t="s">
        <v>320</v>
      </c>
      <c r="H146" s="211">
        <v>372</v>
      </c>
      <c r="I146" s="212"/>
      <c r="J146" s="213">
        <f>ROUND(I146*H146,2)</f>
        <v>0</v>
      </c>
      <c r="K146" s="209" t="s">
        <v>180</v>
      </c>
      <c r="L146" s="46"/>
      <c r="M146" s="214" t="s">
        <v>19</v>
      </c>
      <c r="N146" s="215" t="s">
        <v>47</v>
      </c>
      <c r="O146" s="86"/>
      <c r="P146" s="216">
        <f>O146*H146</f>
        <v>0</v>
      </c>
      <c r="Q146" s="216">
        <v>8.0000000000000007E-05</v>
      </c>
      <c r="R146" s="216">
        <f>Q146*H146</f>
        <v>0.029760000000000002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181</v>
      </c>
      <c r="AT146" s="218" t="s">
        <v>177</v>
      </c>
      <c r="AU146" s="218" t="s">
        <v>86</v>
      </c>
      <c r="AY146" s="19" t="s">
        <v>175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84</v>
      </c>
      <c r="BK146" s="219">
        <f>ROUND(I146*H146,2)</f>
        <v>0</v>
      </c>
      <c r="BL146" s="19" t="s">
        <v>181</v>
      </c>
      <c r="BM146" s="218" t="s">
        <v>1103</v>
      </c>
    </row>
    <row r="147" s="13" customFormat="1">
      <c r="A147" s="13"/>
      <c r="B147" s="220"/>
      <c r="C147" s="221"/>
      <c r="D147" s="222" t="s">
        <v>183</v>
      </c>
      <c r="E147" s="223" t="s">
        <v>19</v>
      </c>
      <c r="F147" s="224" t="s">
        <v>1104</v>
      </c>
      <c r="G147" s="221"/>
      <c r="H147" s="225">
        <v>372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183</v>
      </c>
      <c r="AU147" s="231" t="s">
        <v>86</v>
      </c>
      <c r="AV147" s="13" t="s">
        <v>86</v>
      </c>
      <c r="AW147" s="13" t="s">
        <v>37</v>
      </c>
      <c r="AX147" s="13" t="s">
        <v>84</v>
      </c>
      <c r="AY147" s="231" t="s">
        <v>175</v>
      </c>
    </row>
    <row r="148" s="2" customFormat="1" ht="21.75" customHeight="1">
      <c r="A148" s="40"/>
      <c r="B148" s="41"/>
      <c r="C148" s="207" t="s">
        <v>317</v>
      </c>
      <c r="D148" s="207" t="s">
        <v>177</v>
      </c>
      <c r="E148" s="208" t="s">
        <v>981</v>
      </c>
      <c r="F148" s="209" t="s">
        <v>982</v>
      </c>
      <c r="G148" s="210" t="s">
        <v>320</v>
      </c>
      <c r="H148" s="211">
        <v>372</v>
      </c>
      <c r="I148" s="212"/>
      <c r="J148" s="213">
        <f>ROUND(I148*H148,2)</f>
        <v>0</v>
      </c>
      <c r="K148" s="209" t="s">
        <v>180</v>
      </c>
      <c r="L148" s="46"/>
      <c r="M148" s="214" t="s">
        <v>19</v>
      </c>
      <c r="N148" s="215" t="s">
        <v>47</v>
      </c>
      <c r="O148" s="86"/>
      <c r="P148" s="216">
        <f>O148*H148</f>
        <v>0</v>
      </c>
      <c r="Q148" s="216">
        <v>0.00050000000000000001</v>
      </c>
      <c r="R148" s="216">
        <f>Q148*H148</f>
        <v>0.186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181</v>
      </c>
      <c r="AT148" s="218" t="s">
        <v>177</v>
      </c>
      <c r="AU148" s="218" t="s">
        <v>86</v>
      </c>
      <c r="AY148" s="19" t="s">
        <v>175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84</v>
      </c>
      <c r="BK148" s="219">
        <f>ROUND(I148*H148,2)</f>
        <v>0</v>
      </c>
      <c r="BL148" s="19" t="s">
        <v>181</v>
      </c>
      <c r="BM148" s="218" t="s">
        <v>1105</v>
      </c>
    </row>
    <row r="149" s="2" customFormat="1" ht="16.5" customHeight="1">
      <c r="A149" s="40"/>
      <c r="B149" s="41"/>
      <c r="C149" s="207" t="s">
        <v>324</v>
      </c>
      <c r="D149" s="207" t="s">
        <v>177</v>
      </c>
      <c r="E149" s="208" t="s">
        <v>781</v>
      </c>
      <c r="F149" s="209" t="s">
        <v>782</v>
      </c>
      <c r="G149" s="210" t="s">
        <v>270</v>
      </c>
      <c r="H149" s="211">
        <v>38.954999999999998</v>
      </c>
      <c r="I149" s="212"/>
      <c r="J149" s="213">
        <f>ROUND(I149*H149,2)</f>
        <v>0</v>
      </c>
      <c r="K149" s="209" t="s">
        <v>180</v>
      </c>
      <c r="L149" s="46"/>
      <c r="M149" s="214" t="s">
        <v>19</v>
      </c>
      <c r="N149" s="215" t="s">
        <v>47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2.3999999999999999</v>
      </c>
      <c r="T149" s="217">
        <f>S149*H149</f>
        <v>93.49199999999999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181</v>
      </c>
      <c r="AT149" s="218" t="s">
        <v>177</v>
      </c>
      <c r="AU149" s="218" t="s">
        <v>86</v>
      </c>
      <c r="AY149" s="19" t="s">
        <v>175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84</v>
      </c>
      <c r="BK149" s="219">
        <f>ROUND(I149*H149,2)</f>
        <v>0</v>
      </c>
      <c r="BL149" s="19" t="s">
        <v>181</v>
      </c>
      <c r="BM149" s="218" t="s">
        <v>783</v>
      </c>
    </row>
    <row r="150" s="13" customFormat="1">
      <c r="A150" s="13"/>
      <c r="B150" s="220"/>
      <c r="C150" s="221"/>
      <c r="D150" s="222" t="s">
        <v>183</v>
      </c>
      <c r="E150" s="223" t="s">
        <v>689</v>
      </c>
      <c r="F150" s="224" t="s">
        <v>1106</v>
      </c>
      <c r="G150" s="221"/>
      <c r="H150" s="225">
        <v>185.5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183</v>
      </c>
      <c r="AU150" s="231" t="s">
        <v>86</v>
      </c>
      <c r="AV150" s="13" t="s">
        <v>86</v>
      </c>
      <c r="AW150" s="13" t="s">
        <v>37</v>
      </c>
      <c r="AX150" s="13" t="s">
        <v>76</v>
      </c>
      <c r="AY150" s="231" t="s">
        <v>175</v>
      </c>
    </row>
    <row r="151" s="13" customFormat="1">
      <c r="A151" s="13"/>
      <c r="B151" s="220"/>
      <c r="C151" s="221"/>
      <c r="D151" s="222" t="s">
        <v>183</v>
      </c>
      <c r="E151" s="223" t="s">
        <v>19</v>
      </c>
      <c r="F151" s="224" t="s">
        <v>785</v>
      </c>
      <c r="G151" s="221"/>
      <c r="H151" s="225">
        <v>38.954999999999998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183</v>
      </c>
      <c r="AU151" s="231" t="s">
        <v>86</v>
      </c>
      <c r="AV151" s="13" t="s">
        <v>86</v>
      </c>
      <c r="AW151" s="13" t="s">
        <v>37</v>
      </c>
      <c r="AX151" s="13" t="s">
        <v>84</v>
      </c>
      <c r="AY151" s="231" t="s">
        <v>175</v>
      </c>
    </row>
    <row r="152" s="2" customFormat="1" ht="44.25" customHeight="1">
      <c r="A152" s="40"/>
      <c r="B152" s="41"/>
      <c r="C152" s="207" t="s">
        <v>329</v>
      </c>
      <c r="D152" s="207" t="s">
        <v>177</v>
      </c>
      <c r="E152" s="208" t="s">
        <v>991</v>
      </c>
      <c r="F152" s="209" t="s">
        <v>992</v>
      </c>
      <c r="G152" s="210" t="s">
        <v>123</v>
      </c>
      <c r="H152" s="211">
        <v>185.5</v>
      </c>
      <c r="I152" s="212"/>
      <c r="J152" s="213">
        <f>ROUND(I152*H152,2)</f>
        <v>0</v>
      </c>
      <c r="K152" s="209" t="s">
        <v>180</v>
      </c>
      <c r="L152" s="46"/>
      <c r="M152" s="214" t="s">
        <v>19</v>
      </c>
      <c r="N152" s="215" t="s">
        <v>47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0.025000000000000001</v>
      </c>
      <c r="T152" s="217">
        <f>S152*H152</f>
        <v>4.6375000000000002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181</v>
      </c>
      <c r="AT152" s="218" t="s">
        <v>177</v>
      </c>
      <c r="AU152" s="218" t="s">
        <v>86</v>
      </c>
      <c r="AY152" s="19" t="s">
        <v>175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84</v>
      </c>
      <c r="BK152" s="219">
        <f>ROUND(I152*H152,2)</f>
        <v>0</v>
      </c>
      <c r="BL152" s="19" t="s">
        <v>181</v>
      </c>
      <c r="BM152" s="218" t="s">
        <v>1107</v>
      </c>
    </row>
    <row r="153" s="13" customFormat="1">
      <c r="A153" s="13"/>
      <c r="B153" s="220"/>
      <c r="C153" s="221"/>
      <c r="D153" s="222" t="s">
        <v>183</v>
      </c>
      <c r="E153" s="223" t="s">
        <v>19</v>
      </c>
      <c r="F153" s="224" t="s">
        <v>1108</v>
      </c>
      <c r="G153" s="221"/>
      <c r="H153" s="225">
        <v>185.5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183</v>
      </c>
      <c r="AU153" s="231" t="s">
        <v>86</v>
      </c>
      <c r="AV153" s="13" t="s">
        <v>86</v>
      </c>
      <c r="AW153" s="13" t="s">
        <v>37</v>
      </c>
      <c r="AX153" s="13" t="s">
        <v>84</v>
      </c>
      <c r="AY153" s="231" t="s">
        <v>175</v>
      </c>
    </row>
    <row r="154" s="2" customFormat="1" ht="16.5" customHeight="1">
      <c r="A154" s="40"/>
      <c r="B154" s="41"/>
      <c r="C154" s="207" t="s">
        <v>334</v>
      </c>
      <c r="D154" s="207" t="s">
        <v>177</v>
      </c>
      <c r="E154" s="208" t="s">
        <v>786</v>
      </c>
      <c r="F154" s="209" t="s">
        <v>787</v>
      </c>
      <c r="G154" s="210" t="s">
        <v>123</v>
      </c>
      <c r="H154" s="211">
        <v>72.200000000000003</v>
      </c>
      <c r="I154" s="212"/>
      <c r="J154" s="213">
        <f>ROUND(I154*H154,2)</f>
        <v>0</v>
      </c>
      <c r="K154" s="209" t="s">
        <v>180</v>
      </c>
      <c r="L154" s="46"/>
      <c r="M154" s="214" t="s">
        <v>19</v>
      </c>
      <c r="N154" s="215" t="s">
        <v>47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0.001</v>
      </c>
      <c r="T154" s="217">
        <f>S154*H154</f>
        <v>0.0722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181</v>
      </c>
      <c r="AT154" s="218" t="s">
        <v>177</v>
      </c>
      <c r="AU154" s="218" t="s">
        <v>86</v>
      </c>
      <c r="AY154" s="19" t="s">
        <v>175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84</v>
      </c>
      <c r="BK154" s="219">
        <f>ROUND(I154*H154,2)</f>
        <v>0</v>
      </c>
      <c r="BL154" s="19" t="s">
        <v>181</v>
      </c>
      <c r="BM154" s="218" t="s">
        <v>788</v>
      </c>
    </row>
    <row r="155" s="13" customFormat="1">
      <c r="A155" s="13"/>
      <c r="B155" s="220"/>
      <c r="C155" s="221"/>
      <c r="D155" s="222" t="s">
        <v>183</v>
      </c>
      <c r="E155" s="223" t="s">
        <v>698</v>
      </c>
      <c r="F155" s="224" t="s">
        <v>1109</v>
      </c>
      <c r="G155" s="221"/>
      <c r="H155" s="225">
        <v>19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183</v>
      </c>
      <c r="AU155" s="231" t="s">
        <v>86</v>
      </c>
      <c r="AV155" s="13" t="s">
        <v>86</v>
      </c>
      <c r="AW155" s="13" t="s">
        <v>37</v>
      </c>
      <c r="AX155" s="13" t="s">
        <v>76</v>
      </c>
      <c r="AY155" s="231" t="s">
        <v>175</v>
      </c>
    </row>
    <row r="156" s="13" customFormat="1">
      <c r="A156" s="13"/>
      <c r="B156" s="220"/>
      <c r="C156" s="221"/>
      <c r="D156" s="222" t="s">
        <v>183</v>
      </c>
      <c r="E156" s="223" t="s">
        <v>694</v>
      </c>
      <c r="F156" s="224" t="s">
        <v>1110</v>
      </c>
      <c r="G156" s="221"/>
      <c r="H156" s="225">
        <v>72.200000000000003</v>
      </c>
      <c r="I156" s="226"/>
      <c r="J156" s="221"/>
      <c r="K156" s="221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183</v>
      </c>
      <c r="AU156" s="231" t="s">
        <v>86</v>
      </c>
      <c r="AV156" s="13" t="s">
        <v>86</v>
      </c>
      <c r="AW156" s="13" t="s">
        <v>37</v>
      </c>
      <c r="AX156" s="13" t="s">
        <v>84</v>
      </c>
      <c r="AY156" s="231" t="s">
        <v>175</v>
      </c>
    </row>
    <row r="157" s="2" customFormat="1">
      <c r="A157" s="40"/>
      <c r="B157" s="41"/>
      <c r="C157" s="207" t="s">
        <v>339</v>
      </c>
      <c r="D157" s="207" t="s">
        <v>177</v>
      </c>
      <c r="E157" s="208" t="s">
        <v>791</v>
      </c>
      <c r="F157" s="209" t="s">
        <v>792</v>
      </c>
      <c r="G157" s="210" t="s">
        <v>123</v>
      </c>
      <c r="H157" s="211">
        <v>23</v>
      </c>
      <c r="I157" s="212"/>
      <c r="J157" s="213">
        <f>ROUND(I157*H157,2)</f>
        <v>0</v>
      </c>
      <c r="K157" s="209" t="s">
        <v>180</v>
      </c>
      <c r="L157" s="46"/>
      <c r="M157" s="214" t="s">
        <v>19</v>
      </c>
      <c r="N157" s="215" t="s">
        <v>47</v>
      </c>
      <c r="O157" s="86"/>
      <c r="P157" s="216">
        <f>O157*H157</f>
        <v>0</v>
      </c>
      <c r="Q157" s="216">
        <v>0.00081999999999999998</v>
      </c>
      <c r="R157" s="216">
        <f>Q157*H157</f>
        <v>0.018859999999999998</v>
      </c>
      <c r="S157" s="216">
        <v>0.010999999999999999</v>
      </c>
      <c r="T157" s="217">
        <f>S157*H157</f>
        <v>0.253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181</v>
      </c>
      <c r="AT157" s="218" t="s">
        <v>177</v>
      </c>
      <c r="AU157" s="218" t="s">
        <v>86</v>
      </c>
      <c r="AY157" s="19" t="s">
        <v>175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84</v>
      </c>
      <c r="BK157" s="219">
        <f>ROUND(I157*H157,2)</f>
        <v>0</v>
      </c>
      <c r="BL157" s="19" t="s">
        <v>181</v>
      </c>
      <c r="BM157" s="218" t="s">
        <v>793</v>
      </c>
    </row>
    <row r="158" s="2" customFormat="1">
      <c r="A158" s="40"/>
      <c r="B158" s="41"/>
      <c r="C158" s="42"/>
      <c r="D158" s="222" t="s">
        <v>217</v>
      </c>
      <c r="E158" s="42"/>
      <c r="F158" s="243" t="s">
        <v>794</v>
      </c>
      <c r="G158" s="42"/>
      <c r="H158" s="42"/>
      <c r="I158" s="244"/>
      <c r="J158" s="42"/>
      <c r="K158" s="42"/>
      <c r="L158" s="46"/>
      <c r="M158" s="245"/>
      <c r="N158" s="24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217</v>
      </c>
      <c r="AU158" s="19" t="s">
        <v>86</v>
      </c>
    </row>
    <row r="159" s="13" customFormat="1">
      <c r="A159" s="13"/>
      <c r="B159" s="220"/>
      <c r="C159" s="221"/>
      <c r="D159" s="222" t="s">
        <v>183</v>
      </c>
      <c r="E159" s="223" t="s">
        <v>19</v>
      </c>
      <c r="F159" s="224" t="s">
        <v>795</v>
      </c>
      <c r="G159" s="221"/>
      <c r="H159" s="225">
        <v>46.450000000000003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1" t="s">
        <v>183</v>
      </c>
      <c r="AU159" s="231" t="s">
        <v>86</v>
      </c>
      <c r="AV159" s="13" t="s">
        <v>86</v>
      </c>
      <c r="AW159" s="13" t="s">
        <v>37</v>
      </c>
      <c r="AX159" s="13" t="s">
        <v>76</v>
      </c>
      <c r="AY159" s="231" t="s">
        <v>175</v>
      </c>
    </row>
    <row r="160" s="13" customFormat="1">
      <c r="A160" s="13"/>
      <c r="B160" s="220"/>
      <c r="C160" s="221"/>
      <c r="D160" s="222" t="s">
        <v>183</v>
      </c>
      <c r="E160" s="223" t="s">
        <v>696</v>
      </c>
      <c r="F160" s="224" t="s">
        <v>1111</v>
      </c>
      <c r="G160" s="221"/>
      <c r="H160" s="225">
        <v>46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183</v>
      </c>
      <c r="AU160" s="231" t="s">
        <v>86</v>
      </c>
      <c r="AV160" s="13" t="s">
        <v>86</v>
      </c>
      <c r="AW160" s="13" t="s">
        <v>37</v>
      </c>
      <c r="AX160" s="13" t="s">
        <v>76</v>
      </c>
      <c r="AY160" s="231" t="s">
        <v>175</v>
      </c>
    </row>
    <row r="161" s="13" customFormat="1">
      <c r="A161" s="13"/>
      <c r="B161" s="220"/>
      <c r="C161" s="221"/>
      <c r="D161" s="222" t="s">
        <v>183</v>
      </c>
      <c r="E161" s="223" t="s">
        <v>19</v>
      </c>
      <c r="F161" s="224" t="s">
        <v>797</v>
      </c>
      <c r="G161" s="221"/>
      <c r="H161" s="225">
        <v>23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183</v>
      </c>
      <c r="AU161" s="231" t="s">
        <v>86</v>
      </c>
      <c r="AV161" s="13" t="s">
        <v>86</v>
      </c>
      <c r="AW161" s="13" t="s">
        <v>37</v>
      </c>
      <c r="AX161" s="13" t="s">
        <v>84</v>
      </c>
      <c r="AY161" s="231" t="s">
        <v>175</v>
      </c>
    </row>
    <row r="162" s="2" customFormat="1" ht="16.5" customHeight="1">
      <c r="A162" s="40"/>
      <c r="B162" s="41"/>
      <c r="C162" s="207" t="s">
        <v>344</v>
      </c>
      <c r="D162" s="207" t="s">
        <v>177</v>
      </c>
      <c r="E162" s="208" t="s">
        <v>798</v>
      </c>
      <c r="F162" s="209" t="s">
        <v>799</v>
      </c>
      <c r="G162" s="210" t="s">
        <v>112</v>
      </c>
      <c r="H162" s="211">
        <v>316.77499999999998</v>
      </c>
      <c r="I162" s="212"/>
      <c r="J162" s="213">
        <f>ROUND(I162*H162,2)</f>
        <v>0</v>
      </c>
      <c r="K162" s="209" t="s">
        <v>180</v>
      </c>
      <c r="L162" s="46"/>
      <c r="M162" s="214" t="s">
        <v>19</v>
      </c>
      <c r="N162" s="215" t="s">
        <v>47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0.066000000000000003</v>
      </c>
      <c r="T162" s="217">
        <f>S162*H162</f>
        <v>20.907149999999998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181</v>
      </c>
      <c r="AT162" s="218" t="s">
        <v>177</v>
      </c>
      <c r="AU162" s="218" t="s">
        <v>86</v>
      </c>
      <c r="AY162" s="19" t="s">
        <v>175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84</v>
      </c>
      <c r="BK162" s="219">
        <f>ROUND(I162*H162,2)</f>
        <v>0</v>
      </c>
      <c r="BL162" s="19" t="s">
        <v>181</v>
      </c>
      <c r="BM162" s="218" t="s">
        <v>800</v>
      </c>
    </row>
    <row r="163" s="2" customFormat="1">
      <c r="A163" s="40"/>
      <c r="B163" s="41"/>
      <c r="C163" s="42"/>
      <c r="D163" s="222" t="s">
        <v>217</v>
      </c>
      <c r="E163" s="42"/>
      <c r="F163" s="243" t="s">
        <v>801</v>
      </c>
      <c r="G163" s="42"/>
      <c r="H163" s="42"/>
      <c r="I163" s="244"/>
      <c r="J163" s="42"/>
      <c r="K163" s="42"/>
      <c r="L163" s="46"/>
      <c r="M163" s="245"/>
      <c r="N163" s="24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217</v>
      </c>
      <c r="AU163" s="19" t="s">
        <v>86</v>
      </c>
    </row>
    <row r="164" s="13" customFormat="1">
      <c r="A164" s="13"/>
      <c r="B164" s="220"/>
      <c r="C164" s="221"/>
      <c r="D164" s="222" t="s">
        <v>183</v>
      </c>
      <c r="E164" s="223" t="s">
        <v>19</v>
      </c>
      <c r="F164" s="224" t="s">
        <v>802</v>
      </c>
      <c r="G164" s="221"/>
      <c r="H164" s="225">
        <v>316.77499999999998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183</v>
      </c>
      <c r="AU164" s="231" t="s">
        <v>86</v>
      </c>
      <c r="AV164" s="13" t="s">
        <v>86</v>
      </c>
      <c r="AW164" s="13" t="s">
        <v>37</v>
      </c>
      <c r="AX164" s="13" t="s">
        <v>84</v>
      </c>
      <c r="AY164" s="231" t="s">
        <v>175</v>
      </c>
    </row>
    <row r="165" s="2" customFormat="1" ht="16.5" customHeight="1">
      <c r="A165" s="40"/>
      <c r="B165" s="41"/>
      <c r="C165" s="207" t="s">
        <v>350</v>
      </c>
      <c r="D165" s="207" t="s">
        <v>177</v>
      </c>
      <c r="E165" s="208" t="s">
        <v>803</v>
      </c>
      <c r="F165" s="209" t="s">
        <v>804</v>
      </c>
      <c r="G165" s="210" t="s">
        <v>112</v>
      </c>
      <c r="H165" s="211">
        <v>158.38800000000001</v>
      </c>
      <c r="I165" s="212"/>
      <c r="J165" s="213">
        <f>ROUND(I165*H165,2)</f>
        <v>0</v>
      </c>
      <c r="K165" s="209" t="s">
        <v>180</v>
      </c>
      <c r="L165" s="46"/>
      <c r="M165" s="214" t="s">
        <v>19</v>
      </c>
      <c r="N165" s="215" t="s">
        <v>47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181</v>
      </c>
      <c r="AT165" s="218" t="s">
        <v>177</v>
      </c>
      <c r="AU165" s="218" t="s">
        <v>86</v>
      </c>
      <c r="AY165" s="19" t="s">
        <v>175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84</v>
      </c>
      <c r="BK165" s="219">
        <f>ROUND(I165*H165,2)</f>
        <v>0</v>
      </c>
      <c r="BL165" s="19" t="s">
        <v>181</v>
      </c>
      <c r="BM165" s="218" t="s">
        <v>805</v>
      </c>
    </row>
    <row r="166" s="2" customFormat="1">
      <c r="A166" s="40"/>
      <c r="B166" s="41"/>
      <c r="C166" s="42"/>
      <c r="D166" s="222" t="s">
        <v>217</v>
      </c>
      <c r="E166" s="42"/>
      <c r="F166" s="243" t="s">
        <v>806</v>
      </c>
      <c r="G166" s="42"/>
      <c r="H166" s="42"/>
      <c r="I166" s="244"/>
      <c r="J166" s="42"/>
      <c r="K166" s="42"/>
      <c r="L166" s="46"/>
      <c r="M166" s="245"/>
      <c r="N166" s="24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217</v>
      </c>
      <c r="AU166" s="19" t="s">
        <v>86</v>
      </c>
    </row>
    <row r="167" s="13" customFormat="1">
      <c r="A167" s="13"/>
      <c r="B167" s="220"/>
      <c r="C167" s="221"/>
      <c r="D167" s="222" t="s">
        <v>183</v>
      </c>
      <c r="E167" s="221"/>
      <c r="F167" s="224" t="s">
        <v>1112</v>
      </c>
      <c r="G167" s="221"/>
      <c r="H167" s="225">
        <v>158.38800000000001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183</v>
      </c>
      <c r="AU167" s="231" t="s">
        <v>86</v>
      </c>
      <c r="AV167" s="13" t="s">
        <v>86</v>
      </c>
      <c r="AW167" s="13" t="s">
        <v>4</v>
      </c>
      <c r="AX167" s="13" t="s">
        <v>84</v>
      </c>
      <c r="AY167" s="231" t="s">
        <v>175</v>
      </c>
    </row>
    <row r="168" s="2" customFormat="1" ht="21.75" customHeight="1">
      <c r="A168" s="40"/>
      <c r="B168" s="41"/>
      <c r="C168" s="207" t="s">
        <v>357</v>
      </c>
      <c r="D168" s="207" t="s">
        <v>177</v>
      </c>
      <c r="E168" s="208" t="s">
        <v>808</v>
      </c>
      <c r="F168" s="209" t="s">
        <v>809</v>
      </c>
      <c r="G168" s="210" t="s">
        <v>112</v>
      </c>
      <c r="H168" s="211">
        <v>633.54999999999995</v>
      </c>
      <c r="I168" s="212"/>
      <c r="J168" s="213">
        <f>ROUND(I168*H168,2)</f>
        <v>0</v>
      </c>
      <c r="K168" s="209" t="s">
        <v>180</v>
      </c>
      <c r="L168" s="46"/>
      <c r="M168" s="214" t="s">
        <v>19</v>
      </c>
      <c r="N168" s="215" t="s">
        <v>47</v>
      </c>
      <c r="O168" s="86"/>
      <c r="P168" s="216">
        <f>O168*H168</f>
        <v>0</v>
      </c>
      <c r="Q168" s="216">
        <v>0</v>
      </c>
      <c r="R168" s="216">
        <f>Q168*H168</f>
        <v>0</v>
      </c>
      <c r="S168" s="216">
        <v>0.074999999999999997</v>
      </c>
      <c r="T168" s="217">
        <f>S168*H168</f>
        <v>47.516249999999992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181</v>
      </c>
      <c r="AT168" s="218" t="s">
        <v>177</v>
      </c>
      <c r="AU168" s="218" t="s">
        <v>86</v>
      </c>
      <c r="AY168" s="19" t="s">
        <v>175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84</v>
      </c>
      <c r="BK168" s="219">
        <f>ROUND(I168*H168,2)</f>
        <v>0</v>
      </c>
      <c r="BL168" s="19" t="s">
        <v>181</v>
      </c>
      <c r="BM168" s="218" t="s">
        <v>810</v>
      </c>
    </row>
    <row r="169" s="13" customFormat="1">
      <c r="A169" s="13"/>
      <c r="B169" s="220"/>
      <c r="C169" s="221"/>
      <c r="D169" s="222" t="s">
        <v>183</v>
      </c>
      <c r="E169" s="223" t="s">
        <v>686</v>
      </c>
      <c r="F169" s="224" t="s">
        <v>1113</v>
      </c>
      <c r="G169" s="221"/>
      <c r="H169" s="225">
        <v>633.54999999999995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183</v>
      </c>
      <c r="AU169" s="231" t="s">
        <v>86</v>
      </c>
      <c r="AV169" s="13" t="s">
        <v>86</v>
      </c>
      <c r="AW169" s="13" t="s">
        <v>37</v>
      </c>
      <c r="AX169" s="13" t="s">
        <v>84</v>
      </c>
      <c r="AY169" s="231" t="s">
        <v>175</v>
      </c>
    </row>
    <row r="170" s="2" customFormat="1" ht="16.5" customHeight="1">
      <c r="A170" s="40"/>
      <c r="B170" s="41"/>
      <c r="C170" s="207" t="s">
        <v>364</v>
      </c>
      <c r="D170" s="207" t="s">
        <v>177</v>
      </c>
      <c r="E170" s="208" t="s">
        <v>812</v>
      </c>
      <c r="F170" s="209" t="s">
        <v>813</v>
      </c>
      <c r="G170" s="210" t="s">
        <v>112</v>
      </c>
      <c r="H170" s="211">
        <v>316.77499999999998</v>
      </c>
      <c r="I170" s="212"/>
      <c r="J170" s="213">
        <f>ROUND(I170*H170,2)</f>
        <v>0</v>
      </c>
      <c r="K170" s="209" t="s">
        <v>180</v>
      </c>
      <c r="L170" s="46"/>
      <c r="M170" s="214" t="s">
        <v>19</v>
      </c>
      <c r="N170" s="215" t="s">
        <v>47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181</v>
      </c>
      <c r="AT170" s="218" t="s">
        <v>177</v>
      </c>
      <c r="AU170" s="218" t="s">
        <v>86</v>
      </c>
      <c r="AY170" s="19" t="s">
        <v>175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84</v>
      </c>
      <c r="BK170" s="219">
        <f>ROUND(I170*H170,2)</f>
        <v>0</v>
      </c>
      <c r="BL170" s="19" t="s">
        <v>181</v>
      </c>
      <c r="BM170" s="218" t="s">
        <v>814</v>
      </c>
    </row>
    <row r="171" s="13" customFormat="1">
      <c r="A171" s="13"/>
      <c r="B171" s="220"/>
      <c r="C171" s="221"/>
      <c r="D171" s="222" t="s">
        <v>183</v>
      </c>
      <c r="E171" s="223" t="s">
        <v>19</v>
      </c>
      <c r="F171" s="224" t="s">
        <v>802</v>
      </c>
      <c r="G171" s="221"/>
      <c r="H171" s="225">
        <v>316.77499999999998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183</v>
      </c>
      <c r="AU171" s="231" t="s">
        <v>86</v>
      </c>
      <c r="AV171" s="13" t="s">
        <v>86</v>
      </c>
      <c r="AW171" s="13" t="s">
        <v>37</v>
      </c>
      <c r="AX171" s="13" t="s">
        <v>84</v>
      </c>
      <c r="AY171" s="231" t="s">
        <v>175</v>
      </c>
    </row>
    <row r="172" s="2" customFormat="1" ht="16.5" customHeight="1">
      <c r="A172" s="40"/>
      <c r="B172" s="41"/>
      <c r="C172" s="207" t="s">
        <v>368</v>
      </c>
      <c r="D172" s="207" t="s">
        <v>177</v>
      </c>
      <c r="E172" s="208" t="s">
        <v>815</v>
      </c>
      <c r="F172" s="209" t="s">
        <v>816</v>
      </c>
      <c r="G172" s="210" t="s">
        <v>112</v>
      </c>
      <c r="H172" s="211">
        <v>158.38800000000001</v>
      </c>
      <c r="I172" s="212"/>
      <c r="J172" s="213">
        <f>ROUND(I172*H172,2)</f>
        <v>0</v>
      </c>
      <c r="K172" s="209" t="s">
        <v>180</v>
      </c>
      <c r="L172" s="46"/>
      <c r="M172" s="214" t="s">
        <v>19</v>
      </c>
      <c r="N172" s="215" t="s">
        <v>47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181</v>
      </c>
      <c r="AT172" s="218" t="s">
        <v>177</v>
      </c>
      <c r="AU172" s="218" t="s">
        <v>86</v>
      </c>
      <c r="AY172" s="19" t="s">
        <v>175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84</v>
      </c>
      <c r="BK172" s="219">
        <f>ROUND(I172*H172,2)</f>
        <v>0</v>
      </c>
      <c r="BL172" s="19" t="s">
        <v>181</v>
      </c>
      <c r="BM172" s="218" t="s">
        <v>817</v>
      </c>
    </row>
    <row r="173" s="13" customFormat="1">
      <c r="A173" s="13"/>
      <c r="B173" s="220"/>
      <c r="C173" s="221"/>
      <c r="D173" s="222" t="s">
        <v>183</v>
      </c>
      <c r="E173" s="221"/>
      <c r="F173" s="224" t="s">
        <v>1112</v>
      </c>
      <c r="G173" s="221"/>
      <c r="H173" s="225">
        <v>158.38800000000001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183</v>
      </c>
      <c r="AU173" s="231" t="s">
        <v>86</v>
      </c>
      <c r="AV173" s="13" t="s">
        <v>86</v>
      </c>
      <c r="AW173" s="13" t="s">
        <v>4</v>
      </c>
      <c r="AX173" s="13" t="s">
        <v>84</v>
      </c>
      <c r="AY173" s="231" t="s">
        <v>175</v>
      </c>
    </row>
    <row r="174" s="2" customFormat="1" ht="21.75" customHeight="1">
      <c r="A174" s="40"/>
      <c r="B174" s="41"/>
      <c r="C174" s="207" t="s">
        <v>373</v>
      </c>
      <c r="D174" s="207" t="s">
        <v>177</v>
      </c>
      <c r="E174" s="208" t="s">
        <v>818</v>
      </c>
      <c r="F174" s="209" t="s">
        <v>819</v>
      </c>
      <c r="G174" s="210" t="s">
        <v>112</v>
      </c>
      <c r="H174" s="211">
        <v>316.77499999999998</v>
      </c>
      <c r="I174" s="212"/>
      <c r="J174" s="213">
        <f>ROUND(I174*H174,2)</f>
        <v>0</v>
      </c>
      <c r="K174" s="209" t="s">
        <v>180</v>
      </c>
      <c r="L174" s="46"/>
      <c r="M174" s="214" t="s">
        <v>19</v>
      </c>
      <c r="N174" s="215" t="s">
        <v>47</v>
      </c>
      <c r="O174" s="86"/>
      <c r="P174" s="216">
        <f>O174*H174</f>
        <v>0</v>
      </c>
      <c r="Q174" s="216">
        <v>0.099750000000000005</v>
      </c>
      <c r="R174" s="216">
        <f>Q174*H174</f>
        <v>31.59830625</v>
      </c>
      <c r="S174" s="216">
        <v>0</v>
      </c>
      <c r="T174" s="21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181</v>
      </c>
      <c r="AT174" s="218" t="s">
        <v>177</v>
      </c>
      <c r="AU174" s="218" t="s">
        <v>86</v>
      </c>
      <c r="AY174" s="19" t="s">
        <v>175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84</v>
      </c>
      <c r="BK174" s="219">
        <f>ROUND(I174*H174,2)</f>
        <v>0</v>
      </c>
      <c r="BL174" s="19" t="s">
        <v>181</v>
      </c>
      <c r="BM174" s="218" t="s">
        <v>820</v>
      </c>
    </row>
    <row r="175" s="2" customFormat="1">
      <c r="A175" s="40"/>
      <c r="B175" s="41"/>
      <c r="C175" s="42"/>
      <c r="D175" s="222" t="s">
        <v>217</v>
      </c>
      <c r="E175" s="42"/>
      <c r="F175" s="243" t="s">
        <v>1114</v>
      </c>
      <c r="G175" s="42"/>
      <c r="H175" s="42"/>
      <c r="I175" s="244"/>
      <c r="J175" s="42"/>
      <c r="K175" s="42"/>
      <c r="L175" s="46"/>
      <c r="M175" s="245"/>
      <c r="N175" s="246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217</v>
      </c>
      <c r="AU175" s="19" t="s">
        <v>86</v>
      </c>
    </row>
    <row r="176" s="13" customFormat="1">
      <c r="A176" s="13"/>
      <c r="B176" s="220"/>
      <c r="C176" s="221"/>
      <c r="D176" s="222" t="s">
        <v>183</v>
      </c>
      <c r="E176" s="223" t="s">
        <v>19</v>
      </c>
      <c r="F176" s="224" t="s">
        <v>821</v>
      </c>
      <c r="G176" s="221"/>
      <c r="H176" s="225">
        <v>316.77499999999998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183</v>
      </c>
      <c r="AU176" s="231" t="s">
        <v>86</v>
      </c>
      <c r="AV176" s="13" t="s">
        <v>86</v>
      </c>
      <c r="AW176" s="13" t="s">
        <v>37</v>
      </c>
      <c r="AX176" s="13" t="s">
        <v>84</v>
      </c>
      <c r="AY176" s="231" t="s">
        <v>175</v>
      </c>
    </row>
    <row r="177" s="2" customFormat="1" ht="21.75" customHeight="1">
      <c r="A177" s="40"/>
      <c r="B177" s="41"/>
      <c r="C177" s="207" t="s">
        <v>378</v>
      </c>
      <c r="D177" s="207" t="s">
        <v>177</v>
      </c>
      <c r="E177" s="208" t="s">
        <v>822</v>
      </c>
      <c r="F177" s="209" t="s">
        <v>823</v>
      </c>
      <c r="G177" s="210" t="s">
        <v>112</v>
      </c>
      <c r="H177" s="211">
        <v>316.77499999999998</v>
      </c>
      <c r="I177" s="212"/>
      <c r="J177" s="213">
        <f>ROUND(I177*H177,2)</f>
        <v>0</v>
      </c>
      <c r="K177" s="209" t="s">
        <v>180</v>
      </c>
      <c r="L177" s="46"/>
      <c r="M177" s="214" t="s">
        <v>19</v>
      </c>
      <c r="N177" s="215" t="s">
        <v>47</v>
      </c>
      <c r="O177" s="86"/>
      <c r="P177" s="216">
        <f>O177*H177</f>
        <v>0</v>
      </c>
      <c r="Q177" s="216">
        <v>0.15959999999999999</v>
      </c>
      <c r="R177" s="216">
        <f>Q177*H177</f>
        <v>50.557289999999995</v>
      </c>
      <c r="S177" s="216">
        <v>0</v>
      </c>
      <c r="T177" s="21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181</v>
      </c>
      <c r="AT177" s="218" t="s">
        <v>177</v>
      </c>
      <c r="AU177" s="218" t="s">
        <v>86</v>
      </c>
      <c r="AY177" s="19" t="s">
        <v>175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84</v>
      </c>
      <c r="BK177" s="219">
        <f>ROUND(I177*H177,2)</f>
        <v>0</v>
      </c>
      <c r="BL177" s="19" t="s">
        <v>181</v>
      </c>
      <c r="BM177" s="218" t="s">
        <v>824</v>
      </c>
    </row>
    <row r="178" s="2" customFormat="1">
      <c r="A178" s="40"/>
      <c r="B178" s="41"/>
      <c r="C178" s="42"/>
      <c r="D178" s="222" t="s">
        <v>217</v>
      </c>
      <c r="E178" s="42"/>
      <c r="F178" s="243" t="s">
        <v>1115</v>
      </c>
      <c r="G178" s="42"/>
      <c r="H178" s="42"/>
      <c r="I178" s="244"/>
      <c r="J178" s="42"/>
      <c r="K178" s="42"/>
      <c r="L178" s="46"/>
      <c r="M178" s="245"/>
      <c r="N178" s="24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217</v>
      </c>
      <c r="AU178" s="19" t="s">
        <v>86</v>
      </c>
    </row>
    <row r="179" s="13" customFormat="1">
      <c r="A179" s="13"/>
      <c r="B179" s="220"/>
      <c r="C179" s="221"/>
      <c r="D179" s="222" t="s">
        <v>183</v>
      </c>
      <c r="E179" s="223" t="s">
        <v>19</v>
      </c>
      <c r="F179" s="224" t="s">
        <v>825</v>
      </c>
      <c r="G179" s="221"/>
      <c r="H179" s="225">
        <v>316.77499999999998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183</v>
      </c>
      <c r="AU179" s="231" t="s">
        <v>86</v>
      </c>
      <c r="AV179" s="13" t="s">
        <v>86</v>
      </c>
      <c r="AW179" s="13" t="s">
        <v>37</v>
      </c>
      <c r="AX179" s="13" t="s">
        <v>84</v>
      </c>
      <c r="AY179" s="231" t="s">
        <v>175</v>
      </c>
    </row>
    <row r="180" s="2" customFormat="1" ht="16.5" customHeight="1">
      <c r="A180" s="40"/>
      <c r="B180" s="41"/>
      <c r="C180" s="207" t="s">
        <v>382</v>
      </c>
      <c r="D180" s="207" t="s">
        <v>177</v>
      </c>
      <c r="E180" s="208" t="s">
        <v>826</v>
      </c>
      <c r="F180" s="209" t="s">
        <v>827</v>
      </c>
      <c r="G180" s="210" t="s">
        <v>112</v>
      </c>
      <c r="H180" s="211">
        <v>633.54999999999995</v>
      </c>
      <c r="I180" s="212"/>
      <c r="J180" s="213">
        <f>ROUND(I180*H180,2)</f>
        <v>0</v>
      </c>
      <c r="K180" s="209" t="s">
        <v>180</v>
      </c>
      <c r="L180" s="46"/>
      <c r="M180" s="214" t="s">
        <v>19</v>
      </c>
      <c r="N180" s="215" t="s">
        <v>47</v>
      </c>
      <c r="O180" s="86"/>
      <c r="P180" s="216">
        <f>O180*H180</f>
        <v>0</v>
      </c>
      <c r="Q180" s="216">
        <v>0.0035599999999999998</v>
      </c>
      <c r="R180" s="216">
        <f>Q180*H180</f>
        <v>2.2554379999999998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181</v>
      </c>
      <c r="AT180" s="218" t="s">
        <v>177</v>
      </c>
      <c r="AU180" s="218" t="s">
        <v>86</v>
      </c>
      <c r="AY180" s="19" t="s">
        <v>175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84</v>
      </c>
      <c r="BK180" s="219">
        <f>ROUND(I180*H180,2)</f>
        <v>0</v>
      </c>
      <c r="BL180" s="19" t="s">
        <v>181</v>
      </c>
      <c r="BM180" s="218" t="s">
        <v>1116</v>
      </c>
    </row>
    <row r="181" s="13" customFormat="1">
      <c r="A181" s="13"/>
      <c r="B181" s="220"/>
      <c r="C181" s="221"/>
      <c r="D181" s="222" t="s">
        <v>183</v>
      </c>
      <c r="E181" s="223" t="s">
        <v>19</v>
      </c>
      <c r="F181" s="224" t="s">
        <v>686</v>
      </c>
      <c r="G181" s="221"/>
      <c r="H181" s="225">
        <v>633.54999999999995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183</v>
      </c>
      <c r="AU181" s="231" t="s">
        <v>86</v>
      </c>
      <c r="AV181" s="13" t="s">
        <v>86</v>
      </c>
      <c r="AW181" s="13" t="s">
        <v>37</v>
      </c>
      <c r="AX181" s="13" t="s">
        <v>84</v>
      </c>
      <c r="AY181" s="231" t="s">
        <v>175</v>
      </c>
    </row>
    <row r="182" s="2" customFormat="1" ht="21.75" customHeight="1">
      <c r="A182" s="40"/>
      <c r="B182" s="41"/>
      <c r="C182" s="207" t="s">
        <v>387</v>
      </c>
      <c r="D182" s="207" t="s">
        <v>177</v>
      </c>
      <c r="E182" s="208" t="s">
        <v>829</v>
      </c>
      <c r="F182" s="209" t="s">
        <v>830</v>
      </c>
      <c r="G182" s="210" t="s">
        <v>112</v>
      </c>
      <c r="H182" s="211">
        <v>316.77499999999998</v>
      </c>
      <c r="I182" s="212"/>
      <c r="J182" s="213">
        <f>ROUND(I182*H182,2)</f>
        <v>0</v>
      </c>
      <c r="K182" s="209" t="s">
        <v>180</v>
      </c>
      <c r="L182" s="46"/>
      <c r="M182" s="214" t="s">
        <v>19</v>
      </c>
      <c r="N182" s="215" t="s">
        <v>47</v>
      </c>
      <c r="O182" s="86"/>
      <c r="P182" s="216">
        <f>O182*H182</f>
        <v>0</v>
      </c>
      <c r="Q182" s="216">
        <v>0.00098999999999999999</v>
      </c>
      <c r="R182" s="216">
        <f>Q182*H182</f>
        <v>0.31360724999999995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181</v>
      </c>
      <c r="AT182" s="218" t="s">
        <v>177</v>
      </c>
      <c r="AU182" s="218" t="s">
        <v>86</v>
      </c>
      <c r="AY182" s="19" t="s">
        <v>175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84</v>
      </c>
      <c r="BK182" s="219">
        <f>ROUND(I182*H182,2)</f>
        <v>0</v>
      </c>
      <c r="BL182" s="19" t="s">
        <v>181</v>
      </c>
      <c r="BM182" s="218" t="s">
        <v>831</v>
      </c>
    </row>
    <row r="183" s="13" customFormat="1">
      <c r="A183" s="13"/>
      <c r="B183" s="220"/>
      <c r="C183" s="221"/>
      <c r="D183" s="222" t="s">
        <v>183</v>
      </c>
      <c r="E183" s="223" t="s">
        <v>19</v>
      </c>
      <c r="F183" s="224" t="s">
        <v>802</v>
      </c>
      <c r="G183" s="221"/>
      <c r="H183" s="225">
        <v>316.77499999999998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183</v>
      </c>
      <c r="AU183" s="231" t="s">
        <v>86</v>
      </c>
      <c r="AV183" s="13" t="s">
        <v>86</v>
      </c>
      <c r="AW183" s="13" t="s">
        <v>37</v>
      </c>
      <c r="AX183" s="13" t="s">
        <v>84</v>
      </c>
      <c r="AY183" s="231" t="s">
        <v>175</v>
      </c>
    </row>
    <row r="184" s="2" customFormat="1" ht="16.5" customHeight="1">
      <c r="A184" s="40"/>
      <c r="B184" s="41"/>
      <c r="C184" s="207" t="s">
        <v>396</v>
      </c>
      <c r="D184" s="207" t="s">
        <v>177</v>
      </c>
      <c r="E184" s="208" t="s">
        <v>832</v>
      </c>
      <c r="F184" s="209" t="s">
        <v>833</v>
      </c>
      <c r="G184" s="210" t="s">
        <v>112</v>
      </c>
      <c r="H184" s="211">
        <v>158.38800000000001</v>
      </c>
      <c r="I184" s="212"/>
      <c r="J184" s="213">
        <f>ROUND(I184*H184,2)</f>
        <v>0</v>
      </c>
      <c r="K184" s="209" t="s">
        <v>180</v>
      </c>
      <c r="L184" s="46"/>
      <c r="M184" s="214" t="s">
        <v>19</v>
      </c>
      <c r="N184" s="215" t="s">
        <v>47</v>
      </c>
      <c r="O184" s="86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8" t="s">
        <v>181</v>
      </c>
      <c r="AT184" s="218" t="s">
        <v>177</v>
      </c>
      <c r="AU184" s="218" t="s">
        <v>86</v>
      </c>
      <c r="AY184" s="19" t="s">
        <v>175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84</v>
      </c>
      <c r="BK184" s="219">
        <f>ROUND(I184*H184,2)</f>
        <v>0</v>
      </c>
      <c r="BL184" s="19" t="s">
        <v>181</v>
      </c>
      <c r="BM184" s="218" t="s">
        <v>834</v>
      </c>
    </row>
    <row r="185" s="13" customFormat="1">
      <c r="A185" s="13"/>
      <c r="B185" s="220"/>
      <c r="C185" s="221"/>
      <c r="D185" s="222" t="s">
        <v>183</v>
      </c>
      <c r="E185" s="221"/>
      <c r="F185" s="224" t="s">
        <v>1112</v>
      </c>
      <c r="G185" s="221"/>
      <c r="H185" s="225">
        <v>158.38800000000001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183</v>
      </c>
      <c r="AU185" s="231" t="s">
        <v>86</v>
      </c>
      <c r="AV185" s="13" t="s">
        <v>86</v>
      </c>
      <c r="AW185" s="13" t="s">
        <v>4</v>
      </c>
      <c r="AX185" s="13" t="s">
        <v>84</v>
      </c>
      <c r="AY185" s="231" t="s">
        <v>175</v>
      </c>
    </row>
    <row r="186" s="2" customFormat="1" ht="16.5" customHeight="1">
      <c r="A186" s="40"/>
      <c r="B186" s="41"/>
      <c r="C186" s="207" t="s">
        <v>401</v>
      </c>
      <c r="D186" s="207" t="s">
        <v>177</v>
      </c>
      <c r="E186" s="208" t="s">
        <v>835</v>
      </c>
      <c r="F186" s="209" t="s">
        <v>836</v>
      </c>
      <c r="G186" s="210" t="s">
        <v>112</v>
      </c>
      <c r="H186" s="211">
        <v>633.54999999999995</v>
      </c>
      <c r="I186" s="212"/>
      <c r="J186" s="213">
        <f>ROUND(I186*H186,2)</f>
        <v>0</v>
      </c>
      <c r="K186" s="209" t="s">
        <v>180</v>
      </c>
      <c r="L186" s="46"/>
      <c r="M186" s="214" t="s">
        <v>19</v>
      </c>
      <c r="N186" s="215" t="s">
        <v>47</v>
      </c>
      <c r="O186" s="86"/>
      <c r="P186" s="216">
        <f>O186*H186</f>
        <v>0</v>
      </c>
      <c r="Q186" s="216">
        <v>0.00158</v>
      </c>
      <c r="R186" s="216">
        <f>Q186*H186</f>
        <v>1.001009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181</v>
      </c>
      <c r="AT186" s="218" t="s">
        <v>177</v>
      </c>
      <c r="AU186" s="218" t="s">
        <v>86</v>
      </c>
      <c r="AY186" s="19" t="s">
        <v>175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84</v>
      </c>
      <c r="BK186" s="219">
        <f>ROUND(I186*H186,2)</f>
        <v>0</v>
      </c>
      <c r="BL186" s="19" t="s">
        <v>181</v>
      </c>
      <c r="BM186" s="218" t="s">
        <v>837</v>
      </c>
    </row>
    <row r="187" s="13" customFormat="1">
      <c r="A187" s="13"/>
      <c r="B187" s="220"/>
      <c r="C187" s="221"/>
      <c r="D187" s="222" t="s">
        <v>183</v>
      </c>
      <c r="E187" s="223" t="s">
        <v>19</v>
      </c>
      <c r="F187" s="224" t="s">
        <v>686</v>
      </c>
      <c r="G187" s="221"/>
      <c r="H187" s="225">
        <v>633.54999999999995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183</v>
      </c>
      <c r="AU187" s="231" t="s">
        <v>86</v>
      </c>
      <c r="AV187" s="13" t="s">
        <v>86</v>
      </c>
      <c r="AW187" s="13" t="s">
        <v>37</v>
      </c>
      <c r="AX187" s="13" t="s">
        <v>84</v>
      </c>
      <c r="AY187" s="231" t="s">
        <v>175</v>
      </c>
    </row>
    <row r="188" s="2" customFormat="1" ht="16.5" customHeight="1">
      <c r="A188" s="40"/>
      <c r="B188" s="41"/>
      <c r="C188" s="207" t="s">
        <v>406</v>
      </c>
      <c r="D188" s="207" t="s">
        <v>177</v>
      </c>
      <c r="E188" s="208" t="s">
        <v>838</v>
      </c>
      <c r="F188" s="209" t="s">
        <v>839</v>
      </c>
      <c r="G188" s="210" t="s">
        <v>112</v>
      </c>
      <c r="H188" s="211">
        <v>911.79999999999995</v>
      </c>
      <c r="I188" s="212"/>
      <c r="J188" s="213">
        <f>ROUND(I188*H188,2)</f>
        <v>0</v>
      </c>
      <c r="K188" s="209" t="s">
        <v>180</v>
      </c>
      <c r="L188" s="46"/>
      <c r="M188" s="214" t="s">
        <v>19</v>
      </c>
      <c r="N188" s="215" t="s">
        <v>47</v>
      </c>
      <c r="O188" s="86"/>
      <c r="P188" s="216">
        <f>O188*H188</f>
        <v>0</v>
      </c>
      <c r="Q188" s="216">
        <v>0.00116</v>
      </c>
      <c r="R188" s="216">
        <f>Q188*H188</f>
        <v>1.057688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181</v>
      </c>
      <c r="AT188" s="218" t="s">
        <v>177</v>
      </c>
      <c r="AU188" s="218" t="s">
        <v>86</v>
      </c>
      <c r="AY188" s="19" t="s">
        <v>175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84</v>
      </c>
      <c r="BK188" s="219">
        <f>ROUND(I188*H188,2)</f>
        <v>0</v>
      </c>
      <c r="BL188" s="19" t="s">
        <v>181</v>
      </c>
      <c r="BM188" s="218" t="s">
        <v>913</v>
      </c>
    </row>
    <row r="189" s="13" customFormat="1">
      <c r="A189" s="13"/>
      <c r="B189" s="220"/>
      <c r="C189" s="221"/>
      <c r="D189" s="222" t="s">
        <v>183</v>
      </c>
      <c r="E189" s="223" t="s">
        <v>19</v>
      </c>
      <c r="F189" s="224" t="s">
        <v>841</v>
      </c>
      <c r="G189" s="221"/>
      <c r="H189" s="225">
        <v>633.54999999999995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183</v>
      </c>
      <c r="AU189" s="231" t="s">
        <v>86</v>
      </c>
      <c r="AV189" s="13" t="s">
        <v>86</v>
      </c>
      <c r="AW189" s="13" t="s">
        <v>37</v>
      </c>
      <c r="AX189" s="13" t="s">
        <v>76</v>
      </c>
      <c r="AY189" s="231" t="s">
        <v>175</v>
      </c>
    </row>
    <row r="190" s="13" customFormat="1">
      <c r="A190" s="13"/>
      <c r="B190" s="220"/>
      <c r="C190" s="221"/>
      <c r="D190" s="222" t="s">
        <v>183</v>
      </c>
      <c r="E190" s="223" t="s">
        <v>19</v>
      </c>
      <c r="F190" s="224" t="s">
        <v>842</v>
      </c>
      <c r="G190" s="221"/>
      <c r="H190" s="225">
        <v>278.25</v>
      </c>
      <c r="I190" s="226"/>
      <c r="J190" s="221"/>
      <c r="K190" s="221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183</v>
      </c>
      <c r="AU190" s="231" t="s">
        <v>86</v>
      </c>
      <c r="AV190" s="13" t="s">
        <v>86</v>
      </c>
      <c r="AW190" s="13" t="s">
        <v>37</v>
      </c>
      <c r="AX190" s="13" t="s">
        <v>76</v>
      </c>
      <c r="AY190" s="231" t="s">
        <v>175</v>
      </c>
    </row>
    <row r="191" s="14" customFormat="1">
      <c r="A191" s="14"/>
      <c r="B191" s="232"/>
      <c r="C191" s="233"/>
      <c r="D191" s="222" t="s">
        <v>183</v>
      </c>
      <c r="E191" s="234" t="s">
        <v>19</v>
      </c>
      <c r="F191" s="235" t="s">
        <v>204</v>
      </c>
      <c r="G191" s="233"/>
      <c r="H191" s="236">
        <v>911.79999999999995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2" t="s">
        <v>183</v>
      </c>
      <c r="AU191" s="242" t="s">
        <v>86</v>
      </c>
      <c r="AV191" s="14" t="s">
        <v>181</v>
      </c>
      <c r="AW191" s="14" t="s">
        <v>37</v>
      </c>
      <c r="AX191" s="14" t="s">
        <v>84</v>
      </c>
      <c r="AY191" s="242" t="s">
        <v>175</v>
      </c>
    </row>
    <row r="192" s="2" customFormat="1">
      <c r="A192" s="40"/>
      <c r="B192" s="41"/>
      <c r="C192" s="207" t="s">
        <v>411</v>
      </c>
      <c r="D192" s="207" t="s">
        <v>177</v>
      </c>
      <c r="E192" s="208" t="s">
        <v>843</v>
      </c>
      <c r="F192" s="209" t="s">
        <v>844</v>
      </c>
      <c r="G192" s="210" t="s">
        <v>123</v>
      </c>
      <c r="H192" s="211">
        <v>742.79999999999995</v>
      </c>
      <c r="I192" s="212"/>
      <c r="J192" s="213">
        <f>ROUND(I192*H192,2)</f>
        <v>0</v>
      </c>
      <c r="K192" s="209" t="s">
        <v>180</v>
      </c>
      <c r="L192" s="46"/>
      <c r="M192" s="214" t="s">
        <v>19</v>
      </c>
      <c r="N192" s="215" t="s">
        <v>47</v>
      </c>
      <c r="O192" s="86"/>
      <c r="P192" s="216">
        <f>O192*H192</f>
        <v>0</v>
      </c>
      <c r="Q192" s="216">
        <v>0.00042999999999999999</v>
      </c>
      <c r="R192" s="216">
        <f>Q192*H192</f>
        <v>0.31940399999999997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181</v>
      </c>
      <c r="AT192" s="218" t="s">
        <v>177</v>
      </c>
      <c r="AU192" s="218" t="s">
        <v>86</v>
      </c>
      <c r="AY192" s="19" t="s">
        <v>175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84</v>
      </c>
      <c r="BK192" s="219">
        <f>ROUND(I192*H192,2)</f>
        <v>0</v>
      </c>
      <c r="BL192" s="19" t="s">
        <v>181</v>
      </c>
      <c r="BM192" s="218" t="s">
        <v>845</v>
      </c>
    </row>
    <row r="193" s="2" customFormat="1">
      <c r="A193" s="40"/>
      <c r="B193" s="41"/>
      <c r="C193" s="42"/>
      <c r="D193" s="222" t="s">
        <v>217</v>
      </c>
      <c r="E193" s="42"/>
      <c r="F193" s="243" t="s">
        <v>846</v>
      </c>
      <c r="G193" s="42"/>
      <c r="H193" s="42"/>
      <c r="I193" s="244"/>
      <c r="J193" s="42"/>
      <c r="K193" s="42"/>
      <c r="L193" s="46"/>
      <c r="M193" s="245"/>
      <c r="N193" s="24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217</v>
      </c>
      <c r="AU193" s="19" t="s">
        <v>86</v>
      </c>
    </row>
    <row r="194" s="13" customFormat="1">
      <c r="A194" s="13"/>
      <c r="B194" s="220"/>
      <c r="C194" s="221"/>
      <c r="D194" s="222" t="s">
        <v>183</v>
      </c>
      <c r="E194" s="223" t="s">
        <v>19</v>
      </c>
      <c r="F194" s="224" t="s">
        <v>847</v>
      </c>
      <c r="G194" s="221"/>
      <c r="H194" s="225">
        <v>1236.6669999999999</v>
      </c>
      <c r="I194" s="226"/>
      <c r="J194" s="221"/>
      <c r="K194" s="221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183</v>
      </c>
      <c r="AU194" s="231" t="s">
        <v>86</v>
      </c>
      <c r="AV194" s="13" t="s">
        <v>86</v>
      </c>
      <c r="AW194" s="13" t="s">
        <v>37</v>
      </c>
      <c r="AX194" s="13" t="s">
        <v>76</v>
      </c>
      <c r="AY194" s="231" t="s">
        <v>175</v>
      </c>
    </row>
    <row r="195" s="13" customFormat="1">
      <c r="A195" s="13"/>
      <c r="B195" s="220"/>
      <c r="C195" s="221"/>
      <c r="D195" s="222" t="s">
        <v>183</v>
      </c>
      <c r="E195" s="223" t="s">
        <v>19</v>
      </c>
      <c r="F195" s="224" t="s">
        <v>1117</v>
      </c>
      <c r="G195" s="221"/>
      <c r="H195" s="225">
        <v>742.79999999999995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183</v>
      </c>
      <c r="AU195" s="231" t="s">
        <v>86</v>
      </c>
      <c r="AV195" s="13" t="s">
        <v>86</v>
      </c>
      <c r="AW195" s="13" t="s">
        <v>37</v>
      </c>
      <c r="AX195" s="13" t="s">
        <v>84</v>
      </c>
      <c r="AY195" s="231" t="s">
        <v>175</v>
      </c>
    </row>
    <row r="196" s="2" customFormat="1" ht="16.5" customHeight="1">
      <c r="A196" s="40"/>
      <c r="B196" s="41"/>
      <c r="C196" s="257" t="s">
        <v>416</v>
      </c>
      <c r="D196" s="257" t="s">
        <v>298</v>
      </c>
      <c r="E196" s="258" t="s">
        <v>849</v>
      </c>
      <c r="F196" s="259" t="s">
        <v>850</v>
      </c>
      <c r="G196" s="260" t="s">
        <v>287</v>
      </c>
      <c r="H196" s="261">
        <v>1.014</v>
      </c>
      <c r="I196" s="262"/>
      <c r="J196" s="263">
        <f>ROUND(I196*H196,2)</f>
        <v>0</v>
      </c>
      <c r="K196" s="259" t="s">
        <v>180</v>
      </c>
      <c r="L196" s="264"/>
      <c r="M196" s="265" t="s">
        <v>19</v>
      </c>
      <c r="N196" s="266" t="s">
        <v>47</v>
      </c>
      <c r="O196" s="86"/>
      <c r="P196" s="216">
        <f>O196*H196</f>
        <v>0</v>
      </c>
      <c r="Q196" s="216">
        <v>1</v>
      </c>
      <c r="R196" s="216">
        <f>Q196*H196</f>
        <v>1.014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213</v>
      </c>
      <c r="AT196" s="218" t="s">
        <v>298</v>
      </c>
      <c r="AU196" s="218" t="s">
        <v>86</v>
      </c>
      <c r="AY196" s="19" t="s">
        <v>175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84</v>
      </c>
      <c r="BK196" s="219">
        <f>ROUND(I196*H196,2)</f>
        <v>0</v>
      </c>
      <c r="BL196" s="19" t="s">
        <v>181</v>
      </c>
      <c r="BM196" s="218" t="s">
        <v>851</v>
      </c>
    </row>
    <row r="197" s="13" customFormat="1">
      <c r="A197" s="13"/>
      <c r="B197" s="220"/>
      <c r="C197" s="221"/>
      <c r="D197" s="222" t="s">
        <v>183</v>
      </c>
      <c r="E197" s="223" t="s">
        <v>19</v>
      </c>
      <c r="F197" s="224" t="s">
        <v>1118</v>
      </c>
      <c r="G197" s="221"/>
      <c r="H197" s="225">
        <v>1114.2000000000001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183</v>
      </c>
      <c r="AU197" s="231" t="s">
        <v>86</v>
      </c>
      <c r="AV197" s="13" t="s">
        <v>86</v>
      </c>
      <c r="AW197" s="13" t="s">
        <v>37</v>
      </c>
      <c r="AX197" s="13" t="s">
        <v>84</v>
      </c>
      <c r="AY197" s="231" t="s">
        <v>175</v>
      </c>
    </row>
    <row r="198" s="13" customFormat="1">
      <c r="A198" s="13"/>
      <c r="B198" s="220"/>
      <c r="C198" s="221"/>
      <c r="D198" s="222" t="s">
        <v>183</v>
      </c>
      <c r="E198" s="221"/>
      <c r="F198" s="224" t="s">
        <v>1119</v>
      </c>
      <c r="G198" s="221"/>
      <c r="H198" s="225">
        <v>1.014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183</v>
      </c>
      <c r="AU198" s="231" t="s">
        <v>86</v>
      </c>
      <c r="AV198" s="13" t="s">
        <v>86</v>
      </c>
      <c r="AW198" s="13" t="s">
        <v>4</v>
      </c>
      <c r="AX198" s="13" t="s">
        <v>84</v>
      </c>
      <c r="AY198" s="231" t="s">
        <v>175</v>
      </c>
    </row>
    <row r="199" s="2" customFormat="1">
      <c r="A199" s="40"/>
      <c r="B199" s="41"/>
      <c r="C199" s="207" t="s">
        <v>420</v>
      </c>
      <c r="D199" s="207" t="s">
        <v>177</v>
      </c>
      <c r="E199" s="208" t="s">
        <v>854</v>
      </c>
      <c r="F199" s="209" t="s">
        <v>855</v>
      </c>
      <c r="G199" s="210" t="s">
        <v>123</v>
      </c>
      <c r="H199" s="211">
        <v>55.740000000000002</v>
      </c>
      <c r="I199" s="212"/>
      <c r="J199" s="213">
        <f>ROUND(I199*H199,2)</f>
        <v>0</v>
      </c>
      <c r="K199" s="209" t="s">
        <v>180</v>
      </c>
      <c r="L199" s="46"/>
      <c r="M199" s="214" t="s">
        <v>19</v>
      </c>
      <c r="N199" s="215" t="s">
        <v>47</v>
      </c>
      <c r="O199" s="86"/>
      <c r="P199" s="216">
        <f>O199*H199</f>
        <v>0</v>
      </c>
      <c r="Q199" s="216">
        <v>0.0042100000000000002</v>
      </c>
      <c r="R199" s="216">
        <f>Q199*H199</f>
        <v>0.23466540000000002</v>
      </c>
      <c r="S199" s="216">
        <v>0</v>
      </c>
      <c r="T199" s="21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8" t="s">
        <v>181</v>
      </c>
      <c r="AT199" s="218" t="s">
        <v>177</v>
      </c>
      <c r="AU199" s="218" t="s">
        <v>86</v>
      </c>
      <c r="AY199" s="19" t="s">
        <v>175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84</v>
      </c>
      <c r="BK199" s="219">
        <f>ROUND(I199*H199,2)</f>
        <v>0</v>
      </c>
      <c r="BL199" s="19" t="s">
        <v>181</v>
      </c>
      <c r="BM199" s="218" t="s">
        <v>1120</v>
      </c>
    </row>
    <row r="200" s="2" customFormat="1">
      <c r="A200" s="40"/>
      <c r="B200" s="41"/>
      <c r="C200" s="42"/>
      <c r="D200" s="222" t="s">
        <v>217</v>
      </c>
      <c r="E200" s="42"/>
      <c r="F200" s="243" t="s">
        <v>857</v>
      </c>
      <c r="G200" s="42"/>
      <c r="H200" s="42"/>
      <c r="I200" s="244"/>
      <c r="J200" s="42"/>
      <c r="K200" s="42"/>
      <c r="L200" s="46"/>
      <c r="M200" s="245"/>
      <c r="N200" s="246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217</v>
      </c>
      <c r="AU200" s="19" t="s">
        <v>86</v>
      </c>
    </row>
    <row r="201" s="13" customFormat="1">
      <c r="A201" s="13"/>
      <c r="B201" s="220"/>
      <c r="C201" s="221"/>
      <c r="D201" s="222" t="s">
        <v>183</v>
      </c>
      <c r="E201" s="223" t="s">
        <v>19</v>
      </c>
      <c r="F201" s="224" t="s">
        <v>858</v>
      </c>
      <c r="G201" s="221"/>
      <c r="H201" s="225">
        <v>55.740000000000002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1" t="s">
        <v>183</v>
      </c>
      <c r="AU201" s="231" t="s">
        <v>86</v>
      </c>
      <c r="AV201" s="13" t="s">
        <v>86</v>
      </c>
      <c r="AW201" s="13" t="s">
        <v>37</v>
      </c>
      <c r="AX201" s="13" t="s">
        <v>84</v>
      </c>
      <c r="AY201" s="231" t="s">
        <v>175</v>
      </c>
    </row>
    <row r="202" s="2" customFormat="1" ht="21.75" customHeight="1">
      <c r="A202" s="40"/>
      <c r="B202" s="41"/>
      <c r="C202" s="207" t="s">
        <v>424</v>
      </c>
      <c r="D202" s="207" t="s">
        <v>177</v>
      </c>
      <c r="E202" s="208" t="s">
        <v>859</v>
      </c>
      <c r="F202" s="209" t="s">
        <v>860</v>
      </c>
      <c r="G202" s="210" t="s">
        <v>112</v>
      </c>
      <c r="H202" s="211">
        <v>633.54999999999995</v>
      </c>
      <c r="I202" s="212"/>
      <c r="J202" s="213">
        <f>ROUND(I202*H202,2)</f>
        <v>0</v>
      </c>
      <c r="K202" s="209" t="s">
        <v>19</v>
      </c>
      <c r="L202" s="46"/>
      <c r="M202" s="214" t="s">
        <v>19</v>
      </c>
      <c r="N202" s="215" t="s">
        <v>47</v>
      </c>
      <c r="O202" s="86"/>
      <c r="P202" s="216">
        <f>O202*H202</f>
        <v>0</v>
      </c>
      <c r="Q202" s="216">
        <v>0.00088000000000000003</v>
      </c>
      <c r="R202" s="216">
        <f>Q202*H202</f>
        <v>0.55752400000000002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181</v>
      </c>
      <c r="AT202" s="218" t="s">
        <v>177</v>
      </c>
      <c r="AU202" s="218" t="s">
        <v>86</v>
      </c>
      <c r="AY202" s="19" t="s">
        <v>175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84</v>
      </c>
      <c r="BK202" s="219">
        <f>ROUND(I202*H202,2)</f>
        <v>0</v>
      </c>
      <c r="BL202" s="19" t="s">
        <v>181</v>
      </c>
      <c r="BM202" s="218" t="s">
        <v>861</v>
      </c>
    </row>
    <row r="203" s="13" customFormat="1">
      <c r="A203" s="13"/>
      <c r="B203" s="220"/>
      <c r="C203" s="221"/>
      <c r="D203" s="222" t="s">
        <v>183</v>
      </c>
      <c r="E203" s="223" t="s">
        <v>19</v>
      </c>
      <c r="F203" s="224" t="s">
        <v>686</v>
      </c>
      <c r="G203" s="221"/>
      <c r="H203" s="225">
        <v>633.54999999999995</v>
      </c>
      <c r="I203" s="226"/>
      <c r="J203" s="221"/>
      <c r="K203" s="221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183</v>
      </c>
      <c r="AU203" s="231" t="s">
        <v>86</v>
      </c>
      <c r="AV203" s="13" t="s">
        <v>86</v>
      </c>
      <c r="AW203" s="13" t="s">
        <v>37</v>
      </c>
      <c r="AX203" s="13" t="s">
        <v>84</v>
      </c>
      <c r="AY203" s="231" t="s">
        <v>175</v>
      </c>
    </row>
    <row r="204" s="2" customFormat="1">
      <c r="A204" s="40"/>
      <c r="B204" s="41"/>
      <c r="C204" s="207" t="s">
        <v>428</v>
      </c>
      <c r="D204" s="207" t="s">
        <v>177</v>
      </c>
      <c r="E204" s="208" t="s">
        <v>862</v>
      </c>
      <c r="F204" s="209" t="s">
        <v>863</v>
      </c>
      <c r="G204" s="210" t="s">
        <v>320</v>
      </c>
      <c r="H204" s="211">
        <v>3750</v>
      </c>
      <c r="I204" s="212"/>
      <c r="J204" s="213">
        <f>ROUND(I204*H204,2)</f>
        <v>0</v>
      </c>
      <c r="K204" s="209" t="s">
        <v>180</v>
      </c>
      <c r="L204" s="46"/>
      <c r="M204" s="214" t="s">
        <v>19</v>
      </c>
      <c r="N204" s="215" t="s">
        <v>47</v>
      </c>
      <c r="O204" s="86"/>
      <c r="P204" s="216">
        <f>O204*H204</f>
        <v>0</v>
      </c>
      <c r="Q204" s="216">
        <v>0.00098999999999999999</v>
      </c>
      <c r="R204" s="216">
        <f>Q204*H204</f>
        <v>3.7124999999999999</v>
      </c>
      <c r="S204" s="216">
        <v>0</v>
      </c>
      <c r="T204" s="21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8" t="s">
        <v>181</v>
      </c>
      <c r="AT204" s="218" t="s">
        <v>177</v>
      </c>
      <c r="AU204" s="218" t="s">
        <v>86</v>
      </c>
      <c r="AY204" s="19" t="s">
        <v>175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84</v>
      </c>
      <c r="BK204" s="219">
        <f>ROUND(I204*H204,2)</f>
        <v>0</v>
      </c>
      <c r="BL204" s="19" t="s">
        <v>181</v>
      </c>
      <c r="BM204" s="218" t="s">
        <v>864</v>
      </c>
    </row>
    <row r="205" s="2" customFormat="1">
      <c r="A205" s="40"/>
      <c r="B205" s="41"/>
      <c r="C205" s="42"/>
      <c r="D205" s="222" t="s">
        <v>217</v>
      </c>
      <c r="E205" s="42"/>
      <c r="F205" s="243" t="s">
        <v>865</v>
      </c>
      <c r="G205" s="42"/>
      <c r="H205" s="42"/>
      <c r="I205" s="244"/>
      <c r="J205" s="42"/>
      <c r="K205" s="42"/>
      <c r="L205" s="46"/>
      <c r="M205" s="245"/>
      <c r="N205" s="246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217</v>
      </c>
      <c r="AU205" s="19" t="s">
        <v>86</v>
      </c>
    </row>
    <row r="206" s="13" customFormat="1">
      <c r="A206" s="13"/>
      <c r="B206" s="220"/>
      <c r="C206" s="221"/>
      <c r="D206" s="222" t="s">
        <v>183</v>
      </c>
      <c r="E206" s="223" t="s">
        <v>19</v>
      </c>
      <c r="F206" s="224" t="s">
        <v>866</v>
      </c>
      <c r="G206" s="221"/>
      <c r="H206" s="225">
        <v>3801.3000000000002</v>
      </c>
      <c r="I206" s="226"/>
      <c r="J206" s="221"/>
      <c r="K206" s="221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183</v>
      </c>
      <c r="AU206" s="231" t="s">
        <v>86</v>
      </c>
      <c r="AV206" s="13" t="s">
        <v>86</v>
      </c>
      <c r="AW206" s="13" t="s">
        <v>37</v>
      </c>
      <c r="AX206" s="13" t="s">
        <v>76</v>
      </c>
      <c r="AY206" s="231" t="s">
        <v>175</v>
      </c>
    </row>
    <row r="207" s="13" customFormat="1">
      <c r="A207" s="13"/>
      <c r="B207" s="220"/>
      <c r="C207" s="221"/>
      <c r="D207" s="222" t="s">
        <v>183</v>
      </c>
      <c r="E207" s="223" t="s">
        <v>19</v>
      </c>
      <c r="F207" s="224" t="s">
        <v>1121</v>
      </c>
      <c r="G207" s="221"/>
      <c r="H207" s="225">
        <v>3750</v>
      </c>
      <c r="I207" s="226"/>
      <c r="J207" s="221"/>
      <c r="K207" s="221"/>
      <c r="L207" s="227"/>
      <c r="M207" s="228"/>
      <c r="N207" s="229"/>
      <c r="O207" s="229"/>
      <c r="P207" s="229"/>
      <c r="Q207" s="229"/>
      <c r="R207" s="229"/>
      <c r="S207" s="229"/>
      <c r="T207" s="23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1" t="s">
        <v>183</v>
      </c>
      <c r="AU207" s="231" t="s">
        <v>86</v>
      </c>
      <c r="AV207" s="13" t="s">
        <v>86</v>
      </c>
      <c r="AW207" s="13" t="s">
        <v>37</v>
      </c>
      <c r="AX207" s="13" t="s">
        <v>84</v>
      </c>
      <c r="AY207" s="231" t="s">
        <v>175</v>
      </c>
    </row>
    <row r="208" s="12" customFormat="1" ht="22.8" customHeight="1">
      <c r="A208" s="12"/>
      <c r="B208" s="191"/>
      <c r="C208" s="192"/>
      <c r="D208" s="193" t="s">
        <v>75</v>
      </c>
      <c r="E208" s="205" t="s">
        <v>646</v>
      </c>
      <c r="F208" s="205" t="s">
        <v>647</v>
      </c>
      <c r="G208" s="192"/>
      <c r="H208" s="192"/>
      <c r="I208" s="195"/>
      <c r="J208" s="206">
        <f>BK208</f>
        <v>0</v>
      </c>
      <c r="K208" s="192"/>
      <c r="L208" s="197"/>
      <c r="M208" s="198"/>
      <c r="N208" s="199"/>
      <c r="O208" s="199"/>
      <c r="P208" s="200">
        <f>SUM(P209:P216)</f>
        <v>0</v>
      </c>
      <c r="Q208" s="199"/>
      <c r="R208" s="200">
        <f>SUM(R209:R216)</f>
        <v>0</v>
      </c>
      <c r="S208" s="199"/>
      <c r="T208" s="201">
        <f>SUM(T209:T216)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2" t="s">
        <v>84</v>
      </c>
      <c r="AT208" s="203" t="s">
        <v>75</v>
      </c>
      <c r="AU208" s="203" t="s">
        <v>84</v>
      </c>
      <c r="AY208" s="202" t="s">
        <v>175</v>
      </c>
      <c r="BK208" s="204">
        <f>SUM(BK209:BK216)</f>
        <v>0</v>
      </c>
    </row>
    <row r="209" s="2" customFormat="1">
      <c r="A209" s="40"/>
      <c r="B209" s="41"/>
      <c r="C209" s="207" t="s">
        <v>432</v>
      </c>
      <c r="D209" s="207" t="s">
        <v>177</v>
      </c>
      <c r="E209" s="208" t="s">
        <v>868</v>
      </c>
      <c r="F209" s="209" t="s">
        <v>663</v>
      </c>
      <c r="G209" s="210" t="s">
        <v>287</v>
      </c>
      <c r="H209" s="211">
        <v>20.907</v>
      </c>
      <c r="I209" s="212"/>
      <c r="J209" s="213">
        <f>ROUND(I209*H209,2)</f>
        <v>0</v>
      </c>
      <c r="K209" s="209" t="s">
        <v>180</v>
      </c>
      <c r="L209" s="46"/>
      <c r="M209" s="214" t="s">
        <v>19</v>
      </c>
      <c r="N209" s="215" t="s">
        <v>47</v>
      </c>
      <c r="O209" s="86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181</v>
      </c>
      <c r="AT209" s="218" t="s">
        <v>177</v>
      </c>
      <c r="AU209" s="218" t="s">
        <v>86</v>
      </c>
      <c r="AY209" s="19" t="s">
        <v>175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84</v>
      </c>
      <c r="BK209" s="219">
        <f>ROUND(I209*H209,2)</f>
        <v>0</v>
      </c>
      <c r="BL209" s="19" t="s">
        <v>181</v>
      </c>
      <c r="BM209" s="218" t="s">
        <v>869</v>
      </c>
    </row>
    <row r="210" s="2" customFormat="1">
      <c r="A210" s="40"/>
      <c r="B210" s="41"/>
      <c r="C210" s="207" t="s">
        <v>438</v>
      </c>
      <c r="D210" s="207" t="s">
        <v>177</v>
      </c>
      <c r="E210" s="208" t="s">
        <v>870</v>
      </c>
      <c r="F210" s="209" t="s">
        <v>667</v>
      </c>
      <c r="G210" s="210" t="s">
        <v>287</v>
      </c>
      <c r="H210" s="211">
        <v>93.745000000000005</v>
      </c>
      <c r="I210" s="212"/>
      <c r="J210" s="213">
        <f>ROUND(I210*H210,2)</f>
        <v>0</v>
      </c>
      <c r="K210" s="209" t="s">
        <v>180</v>
      </c>
      <c r="L210" s="46"/>
      <c r="M210" s="214" t="s">
        <v>19</v>
      </c>
      <c r="N210" s="215" t="s">
        <v>47</v>
      </c>
      <c r="O210" s="86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181</v>
      </c>
      <c r="AT210" s="218" t="s">
        <v>177</v>
      </c>
      <c r="AU210" s="218" t="s">
        <v>86</v>
      </c>
      <c r="AY210" s="19" t="s">
        <v>175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84</v>
      </c>
      <c r="BK210" s="219">
        <f>ROUND(I210*H210,2)</f>
        <v>0</v>
      </c>
      <c r="BL210" s="19" t="s">
        <v>181</v>
      </c>
      <c r="BM210" s="218" t="s">
        <v>871</v>
      </c>
    </row>
    <row r="211" s="2" customFormat="1">
      <c r="A211" s="40"/>
      <c r="B211" s="41"/>
      <c r="C211" s="207" t="s">
        <v>443</v>
      </c>
      <c r="D211" s="207" t="s">
        <v>177</v>
      </c>
      <c r="E211" s="208" t="s">
        <v>658</v>
      </c>
      <c r="F211" s="209" t="s">
        <v>659</v>
      </c>
      <c r="G211" s="210" t="s">
        <v>287</v>
      </c>
      <c r="H211" s="211">
        <v>4.6379999999999999</v>
      </c>
      <c r="I211" s="212"/>
      <c r="J211" s="213">
        <f>ROUND(I211*H211,2)</f>
        <v>0</v>
      </c>
      <c r="K211" s="209" t="s">
        <v>180</v>
      </c>
      <c r="L211" s="46"/>
      <c r="M211" s="214" t="s">
        <v>19</v>
      </c>
      <c r="N211" s="215" t="s">
        <v>47</v>
      </c>
      <c r="O211" s="86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181</v>
      </c>
      <c r="AT211" s="218" t="s">
        <v>177</v>
      </c>
      <c r="AU211" s="218" t="s">
        <v>86</v>
      </c>
      <c r="AY211" s="19" t="s">
        <v>175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84</v>
      </c>
      <c r="BK211" s="219">
        <f>ROUND(I211*H211,2)</f>
        <v>0</v>
      </c>
      <c r="BL211" s="19" t="s">
        <v>181</v>
      </c>
      <c r="BM211" s="218" t="s">
        <v>1122</v>
      </c>
    </row>
    <row r="212" s="2" customFormat="1">
      <c r="A212" s="40"/>
      <c r="B212" s="41"/>
      <c r="C212" s="207" t="s">
        <v>452</v>
      </c>
      <c r="D212" s="207" t="s">
        <v>177</v>
      </c>
      <c r="E212" s="208" t="s">
        <v>872</v>
      </c>
      <c r="F212" s="209" t="s">
        <v>873</v>
      </c>
      <c r="G212" s="210" t="s">
        <v>287</v>
      </c>
      <c r="H212" s="211">
        <v>0.071999999999999995</v>
      </c>
      <c r="I212" s="212"/>
      <c r="J212" s="213">
        <f>ROUND(I212*H212,2)</f>
        <v>0</v>
      </c>
      <c r="K212" s="209" t="s">
        <v>180</v>
      </c>
      <c r="L212" s="46"/>
      <c r="M212" s="214" t="s">
        <v>19</v>
      </c>
      <c r="N212" s="215" t="s">
        <v>47</v>
      </c>
      <c r="O212" s="86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181</v>
      </c>
      <c r="AT212" s="218" t="s">
        <v>177</v>
      </c>
      <c r="AU212" s="218" t="s">
        <v>86</v>
      </c>
      <c r="AY212" s="19" t="s">
        <v>175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84</v>
      </c>
      <c r="BK212" s="219">
        <f>ROUND(I212*H212,2)</f>
        <v>0</v>
      </c>
      <c r="BL212" s="19" t="s">
        <v>181</v>
      </c>
      <c r="BM212" s="218" t="s">
        <v>874</v>
      </c>
    </row>
    <row r="213" s="2" customFormat="1" ht="33" customHeight="1">
      <c r="A213" s="40"/>
      <c r="B213" s="41"/>
      <c r="C213" s="207" t="s">
        <v>456</v>
      </c>
      <c r="D213" s="207" t="s">
        <v>177</v>
      </c>
      <c r="E213" s="208" t="s">
        <v>875</v>
      </c>
      <c r="F213" s="209" t="s">
        <v>876</v>
      </c>
      <c r="G213" s="210" t="s">
        <v>287</v>
      </c>
      <c r="H213" s="211">
        <v>47.515999999999998</v>
      </c>
      <c r="I213" s="212"/>
      <c r="J213" s="213">
        <f>ROUND(I213*H213,2)</f>
        <v>0</v>
      </c>
      <c r="K213" s="209" t="s">
        <v>180</v>
      </c>
      <c r="L213" s="46"/>
      <c r="M213" s="214" t="s">
        <v>19</v>
      </c>
      <c r="N213" s="215" t="s">
        <v>47</v>
      </c>
      <c r="O213" s="86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181</v>
      </c>
      <c r="AT213" s="218" t="s">
        <v>177</v>
      </c>
      <c r="AU213" s="218" t="s">
        <v>86</v>
      </c>
      <c r="AY213" s="19" t="s">
        <v>175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84</v>
      </c>
      <c r="BK213" s="219">
        <f>ROUND(I213*H213,2)</f>
        <v>0</v>
      </c>
      <c r="BL213" s="19" t="s">
        <v>181</v>
      </c>
      <c r="BM213" s="218" t="s">
        <v>877</v>
      </c>
    </row>
    <row r="214" s="2" customFormat="1">
      <c r="A214" s="40"/>
      <c r="B214" s="41"/>
      <c r="C214" s="207" t="s">
        <v>460</v>
      </c>
      <c r="D214" s="207" t="s">
        <v>177</v>
      </c>
      <c r="E214" s="208" t="s">
        <v>649</v>
      </c>
      <c r="F214" s="209" t="s">
        <v>650</v>
      </c>
      <c r="G214" s="210" t="s">
        <v>287</v>
      </c>
      <c r="H214" s="211">
        <v>173.37100000000001</v>
      </c>
      <c r="I214" s="212"/>
      <c r="J214" s="213">
        <f>ROUND(I214*H214,2)</f>
        <v>0</v>
      </c>
      <c r="K214" s="209" t="s">
        <v>180</v>
      </c>
      <c r="L214" s="46"/>
      <c r="M214" s="214" t="s">
        <v>19</v>
      </c>
      <c r="N214" s="215" t="s">
        <v>47</v>
      </c>
      <c r="O214" s="86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181</v>
      </c>
      <c r="AT214" s="218" t="s">
        <v>177</v>
      </c>
      <c r="AU214" s="218" t="s">
        <v>86</v>
      </c>
      <c r="AY214" s="19" t="s">
        <v>175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84</v>
      </c>
      <c r="BK214" s="219">
        <f>ROUND(I214*H214,2)</f>
        <v>0</v>
      </c>
      <c r="BL214" s="19" t="s">
        <v>181</v>
      </c>
      <c r="BM214" s="218" t="s">
        <v>878</v>
      </c>
    </row>
    <row r="215" s="2" customFormat="1">
      <c r="A215" s="40"/>
      <c r="B215" s="41"/>
      <c r="C215" s="207" t="s">
        <v>464</v>
      </c>
      <c r="D215" s="207" t="s">
        <v>177</v>
      </c>
      <c r="E215" s="208" t="s">
        <v>653</v>
      </c>
      <c r="F215" s="209" t="s">
        <v>654</v>
      </c>
      <c r="G215" s="210" t="s">
        <v>287</v>
      </c>
      <c r="H215" s="211">
        <v>3294.049</v>
      </c>
      <c r="I215" s="212"/>
      <c r="J215" s="213">
        <f>ROUND(I215*H215,2)</f>
        <v>0</v>
      </c>
      <c r="K215" s="209" t="s">
        <v>180</v>
      </c>
      <c r="L215" s="46"/>
      <c r="M215" s="214" t="s">
        <v>19</v>
      </c>
      <c r="N215" s="215" t="s">
        <v>47</v>
      </c>
      <c r="O215" s="86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181</v>
      </c>
      <c r="AT215" s="218" t="s">
        <v>177</v>
      </c>
      <c r="AU215" s="218" t="s">
        <v>86</v>
      </c>
      <c r="AY215" s="19" t="s">
        <v>175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84</v>
      </c>
      <c r="BK215" s="219">
        <f>ROUND(I215*H215,2)</f>
        <v>0</v>
      </c>
      <c r="BL215" s="19" t="s">
        <v>181</v>
      </c>
      <c r="BM215" s="218" t="s">
        <v>879</v>
      </c>
    </row>
    <row r="216" s="13" customFormat="1">
      <c r="A216" s="13"/>
      <c r="B216" s="220"/>
      <c r="C216" s="221"/>
      <c r="D216" s="222" t="s">
        <v>183</v>
      </c>
      <c r="E216" s="221"/>
      <c r="F216" s="224" t="s">
        <v>1123</v>
      </c>
      <c r="G216" s="221"/>
      <c r="H216" s="225">
        <v>3294.049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1" t="s">
        <v>183</v>
      </c>
      <c r="AU216" s="231" t="s">
        <v>86</v>
      </c>
      <c r="AV216" s="13" t="s">
        <v>86</v>
      </c>
      <c r="AW216" s="13" t="s">
        <v>4</v>
      </c>
      <c r="AX216" s="13" t="s">
        <v>84</v>
      </c>
      <c r="AY216" s="231" t="s">
        <v>175</v>
      </c>
    </row>
    <row r="217" s="12" customFormat="1" ht="22.8" customHeight="1">
      <c r="A217" s="12"/>
      <c r="B217" s="191"/>
      <c r="C217" s="192"/>
      <c r="D217" s="193" t="s">
        <v>75</v>
      </c>
      <c r="E217" s="205" t="s">
        <v>676</v>
      </c>
      <c r="F217" s="205" t="s">
        <v>677</v>
      </c>
      <c r="G217" s="192"/>
      <c r="H217" s="192"/>
      <c r="I217" s="195"/>
      <c r="J217" s="206">
        <f>BK217</f>
        <v>0</v>
      </c>
      <c r="K217" s="192"/>
      <c r="L217" s="197"/>
      <c r="M217" s="198"/>
      <c r="N217" s="199"/>
      <c r="O217" s="199"/>
      <c r="P217" s="200">
        <f>SUM(P218:P219)</f>
        <v>0</v>
      </c>
      <c r="Q217" s="199"/>
      <c r="R217" s="200">
        <f>SUM(R218:R219)</f>
        <v>0</v>
      </c>
      <c r="S217" s="199"/>
      <c r="T217" s="201">
        <f>SUM(T218:T219)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2" t="s">
        <v>84</v>
      </c>
      <c r="AT217" s="203" t="s">
        <v>75</v>
      </c>
      <c r="AU217" s="203" t="s">
        <v>84</v>
      </c>
      <c r="AY217" s="202" t="s">
        <v>175</v>
      </c>
      <c r="BK217" s="204">
        <f>SUM(BK218:BK219)</f>
        <v>0</v>
      </c>
    </row>
    <row r="218" s="2" customFormat="1">
      <c r="A218" s="40"/>
      <c r="B218" s="41"/>
      <c r="C218" s="207" t="s">
        <v>468</v>
      </c>
      <c r="D218" s="207" t="s">
        <v>177</v>
      </c>
      <c r="E218" s="208" t="s">
        <v>881</v>
      </c>
      <c r="F218" s="209" t="s">
        <v>882</v>
      </c>
      <c r="G218" s="210" t="s">
        <v>287</v>
      </c>
      <c r="H218" s="211">
        <v>212.38800000000001</v>
      </c>
      <c r="I218" s="212"/>
      <c r="J218" s="213">
        <f>ROUND(I218*H218,2)</f>
        <v>0</v>
      </c>
      <c r="K218" s="209" t="s">
        <v>180</v>
      </c>
      <c r="L218" s="46"/>
      <c r="M218" s="214" t="s">
        <v>19</v>
      </c>
      <c r="N218" s="215" t="s">
        <v>47</v>
      </c>
      <c r="O218" s="86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8" t="s">
        <v>181</v>
      </c>
      <c r="AT218" s="218" t="s">
        <v>177</v>
      </c>
      <c r="AU218" s="218" t="s">
        <v>86</v>
      </c>
      <c r="AY218" s="19" t="s">
        <v>175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9" t="s">
        <v>84</v>
      </c>
      <c r="BK218" s="219">
        <f>ROUND(I218*H218,2)</f>
        <v>0</v>
      </c>
      <c r="BL218" s="19" t="s">
        <v>181</v>
      </c>
      <c r="BM218" s="218" t="s">
        <v>883</v>
      </c>
    </row>
    <row r="219" s="2" customFormat="1" ht="33" customHeight="1">
      <c r="A219" s="40"/>
      <c r="B219" s="41"/>
      <c r="C219" s="207" t="s">
        <v>472</v>
      </c>
      <c r="D219" s="207" t="s">
        <v>177</v>
      </c>
      <c r="E219" s="208" t="s">
        <v>884</v>
      </c>
      <c r="F219" s="209" t="s">
        <v>885</v>
      </c>
      <c r="G219" s="210" t="s">
        <v>287</v>
      </c>
      <c r="H219" s="211">
        <v>212.38800000000001</v>
      </c>
      <c r="I219" s="212"/>
      <c r="J219" s="213">
        <f>ROUND(I219*H219,2)</f>
        <v>0</v>
      </c>
      <c r="K219" s="209" t="s">
        <v>180</v>
      </c>
      <c r="L219" s="46"/>
      <c r="M219" s="214" t="s">
        <v>19</v>
      </c>
      <c r="N219" s="215" t="s">
        <v>47</v>
      </c>
      <c r="O219" s="86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8" t="s">
        <v>181</v>
      </c>
      <c r="AT219" s="218" t="s">
        <v>177</v>
      </c>
      <c r="AU219" s="218" t="s">
        <v>86</v>
      </c>
      <c r="AY219" s="19" t="s">
        <v>175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84</v>
      </c>
      <c r="BK219" s="219">
        <f>ROUND(I219*H219,2)</f>
        <v>0</v>
      </c>
      <c r="BL219" s="19" t="s">
        <v>181</v>
      </c>
      <c r="BM219" s="218" t="s">
        <v>886</v>
      </c>
    </row>
    <row r="220" s="12" customFormat="1" ht="25.92" customHeight="1">
      <c r="A220" s="12"/>
      <c r="B220" s="191"/>
      <c r="C220" s="192"/>
      <c r="D220" s="193" t="s">
        <v>75</v>
      </c>
      <c r="E220" s="194" t="s">
        <v>1034</v>
      </c>
      <c r="F220" s="194" t="s">
        <v>1035</v>
      </c>
      <c r="G220" s="192"/>
      <c r="H220" s="192"/>
      <c r="I220" s="195"/>
      <c r="J220" s="196">
        <f>BK220</f>
        <v>0</v>
      </c>
      <c r="K220" s="192"/>
      <c r="L220" s="197"/>
      <c r="M220" s="198"/>
      <c r="N220" s="199"/>
      <c r="O220" s="199"/>
      <c r="P220" s="200">
        <f>P221</f>
        <v>0</v>
      </c>
      <c r="Q220" s="199"/>
      <c r="R220" s="200">
        <f>R221</f>
        <v>7.6121694999999994</v>
      </c>
      <c r="S220" s="199"/>
      <c r="T220" s="201">
        <f>T221</f>
        <v>6.4924999999999997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2" t="s">
        <v>86</v>
      </c>
      <c r="AT220" s="203" t="s">
        <v>75</v>
      </c>
      <c r="AU220" s="203" t="s">
        <v>76</v>
      </c>
      <c r="AY220" s="202" t="s">
        <v>175</v>
      </c>
      <c r="BK220" s="204">
        <f>BK221</f>
        <v>0</v>
      </c>
    </row>
    <row r="221" s="12" customFormat="1" ht="22.8" customHeight="1">
      <c r="A221" s="12"/>
      <c r="B221" s="191"/>
      <c r="C221" s="192"/>
      <c r="D221" s="193" t="s">
        <v>75</v>
      </c>
      <c r="E221" s="205" t="s">
        <v>1050</v>
      </c>
      <c r="F221" s="205" t="s">
        <v>1051</v>
      </c>
      <c r="G221" s="192"/>
      <c r="H221" s="192"/>
      <c r="I221" s="195"/>
      <c r="J221" s="206">
        <f>BK221</f>
        <v>0</v>
      </c>
      <c r="K221" s="192"/>
      <c r="L221" s="197"/>
      <c r="M221" s="198"/>
      <c r="N221" s="199"/>
      <c r="O221" s="199"/>
      <c r="P221" s="200">
        <f>SUM(P222:P241)</f>
        <v>0</v>
      </c>
      <c r="Q221" s="199"/>
      <c r="R221" s="200">
        <f>SUM(R222:R241)</f>
        <v>7.6121694999999994</v>
      </c>
      <c r="S221" s="199"/>
      <c r="T221" s="201">
        <f>SUM(T222:T241)</f>
        <v>6.4924999999999997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2" t="s">
        <v>86</v>
      </c>
      <c r="AT221" s="203" t="s">
        <v>75</v>
      </c>
      <c r="AU221" s="203" t="s">
        <v>84</v>
      </c>
      <c r="AY221" s="202" t="s">
        <v>175</v>
      </c>
      <c r="BK221" s="204">
        <f>SUM(BK222:BK241)</f>
        <v>0</v>
      </c>
    </row>
    <row r="222" s="2" customFormat="1">
      <c r="A222" s="40"/>
      <c r="B222" s="41"/>
      <c r="C222" s="207" t="s">
        <v>477</v>
      </c>
      <c r="D222" s="207" t="s">
        <v>177</v>
      </c>
      <c r="E222" s="208" t="s">
        <v>1052</v>
      </c>
      <c r="F222" s="209" t="s">
        <v>1053</v>
      </c>
      <c r="G222" s="210" t="s">
        <v>112</v>
      </c>
      <c r="H222" s="211">
        <v>324.625</v>
      </c>
      <c r="I222" s="212"/>
      <c r="J222" s="213">
        <f>ROUND(I222*H222,2)</f>
        <v>0</v>
      </c>
      <c r="K222" s="209" t="s">
        <v>180</v>
      </c>
      <c r="L222" s="46"/>
      <c r="M222" s="214" t="s">
        <v>19</v>
      </c>
      <c r="N222" s="215" t="s">
        <v>47</v>
      </c>
      <c r="O222" s="86"/>
      <c r="P222" s="216">
        <f>O222*H222</f>
        <v>0</v>
      </c>
      <c r="Q222" s="216">
        <v>0.02</v>
      </c>
      <c r="R222" s="216">
        <f>Q222*H222</f>
        <v>6.4924999999999997</v>
      </c>
      <c r="S222" s="216">
        <v>0.02</v>
      </c>
      <c r="T222" s="217">
        <f>S222*H222</f>
        <v>6.4924999999999997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8" t="s">
        <v>267</v>
      </c>
      <c r="AT222" s="218" t="s">
        <v>177</v>
      </c>
      <c r="AU222" s="218" t="s">
        <v>86</v>
      </c>
      <c r="AY222" s="19" t="s">
        <v>175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9" t="s">
        <v>84</v>
      </c>
      <c r="BK222" s="219">
        <f>ROUND(I222*H222,2)</f>
        <v>0</v>
      </c>
      <c r="BL222" s="19" t="s">
        <v>267</v>
      </c>
      <c r="BM222" s="218" t="s">
        <v>1124</v>
      </c>
    </row>
    <row r="223" s="2" customFormat="1">
      <c r="A223" s="40"/>
      <c r="B223" s="41"/>
      <c r="C223" s="42"/>
      <c r="D223" s="222" t="s">
        <v>217</v>
      </c>
      <c r="E223" s="42"/>
      <c r="F223" s="243" t="s">
        <v>1125</v>
      </c>
      <c r="G223" s="42"/>
      <c r="H223" s="42"/>
      <c r="I223" s="244"/>
      <c r="J223" s="42"/>
      <c r="K223" s="42"/>
      <c r="L223" s="46"/>
      <c r="M223" s="245"/>
      <c r="N223" s="24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217</v>
      </c>
      <c r="AU223" s="19" t="s">
        <v>86</v>
      </c>
    </row>
    <row r="224" s="13" customFormat="1">
      <c r="A224" s="13"/>
      <c r="B224" s="220"/>
      <c r="C224" s="221"/>
      <c r="D224" s="222" t="s">
        <v>183</v>
      </c>
      <c r="E224" s="223" t="s">
        <v>19</v>
      </c>
      <c r="F224" s="224" t="s">
        <v>1126</v>
      </c>
      <c r="G224" s="221"/>
      <c r="H224" s="225">
        <v>324.625</v>
      </c>
      <c r="I224" s="226"/>
      <c r="J224" s="221"/>
      <c r="K224" s="221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183</v>
      </c>
      <c r="AU224" s="231" t="s">
        <v>86</v>
      </c>
      <c r="AV224" s="13" t="s">
        <v>86</v>
      </c>
      <c r="AW224" s="13" t="s">
        <v>37</v>
      </c>
      <c r="AX224" s="13" t="s">
        <v>76</v>
      </c>
      <c r="AY224" s="231" t="s">
        <v>175</v>
      </c>
    </row>
    <row r="225" s="14" customFormat="1">
      <c r="A225" s="14"/>
      <c r="B225" s="232"/>
      <c r="C225" s="233"/>
      <c r="D225" s="222" t="s">
        <v>183</v>
      </c>
      <c r="E225" s="234" t="s">
        <v>932</v>
      </c>
      <c r="F225" s="235" t="s">
        <v>204</v>
      </c>
      <c r="G225" s="233"/>
      <c r="H225" s="236">
        <v>324.625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2" t="s">
        <v>183</v>
      </c>
      <c r="AU225" s="242" t="s">
        <v>86</v>
      </c>
      <c r="AV225" s="14" t="s">
        <v>181</v>
      </c>
      <c r="AW225" s="14" t="s">
        <v>37</v>
      </c>
      <c r="AX225" s="14" t="s">
        <v>84</v>
      </c>
      <c r="AY225" s="242" t="s">
        <v>175</v>
      </c>
    </row>
    <row r="226" s="2" customFormat="1" ht="16.5" customHeight="1">
      <c r="A226" s="40"/>
      <c r="B226" s="41"/>
      <c r="C226" s="207" t="s">
        <v>481</v>
      </c>
      <c r="D226" s="207" t="s">
        <v>177</v>
      </c>
      <c r="E226" s="208" t="s">
        <v>1058</v>
      </c>
      <c r="F226" s="209" t="s">
        <v>1059</v>
      </c>
      <c r="G226" s="210" t="s">
        <v>112</v>
      </c>
      <c r="H226" s="211">
        <v>324.625</v>
      </c>
      <c r="I226" s="212"/>
      <c r="J226" s="213">
        <f>ROUND(I226*H226,2)</f>
        <v>0</v>
      </c>
      <c r="K226" s="209" t="s">
        <v>180</v>
      </c>
      <c r="L226" s="46"/>
      <c r="M226" s="214" t="s">
        <v>19</v>
      </c>
      <c r="N226" s="215" t="s">
        <v>47</v>
      </c>
      <c r="O226" s="86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267</v>
      </c>
      <c r="AT226" s="218" t="s">
        <v>177</v>
      </c>
      <c r="AU226" s="218" t="s">
        <v>86</v>
      </c>
      <c r="AY226" s="19" t="s">
        <v>175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84</v>
      </c>
      <c r="BK226" s="219">
        <f>ROUND(I226*H226,2)</f>
        <v>0</v>
      </c>
      <c r="BL226" s="19" t="s">
        <v>267</v>
      </c>
      <c r="BM226" s="218" t="s">
        <v>1127</v>
      </c>
    </row>
    <row r="227" s="13" customFormat="1">
      <c r="A227" s="13"/>
      <c r="B227" s="220"/>
      <c r="C227" s="221"/>
      <c r="D227" s="222" t="s">
        <v>183</v>
      </c>
      <c r="E227" s="223" t="s">
        <v>19</v>
      </c>
      <c r="F227" s="224" t="s">
        <v>932</v>
      </c>
      <c r="G227" s="221"/>
      <c r="H227" s="225">
        <v>324.625</v>
      </c>
      <c r="I227" s="226"/>
      <c r="J227" s="221"/>
      <c r="K227" s="221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183</v>
      </c>
      <c r="AU227" s="231" t="s">
        <v>86</v>
      </c>
      <c r="AV227" s="13" t="s">
        <v>86</v>
      </c>
      <c r="AW227" s="13" t="s">
        <v>37</v>
      </c>
      <c r="AX227" s="13" t="s">
        <v>84</v>
      </c>
      <c r="AY227" s="231" t="s">
        <v>175</v>
      </c>
    </row>
    <row r="228" s="2" customFormat="1" ht="16.5" customHeight="1">
      <c r="A228" s="40"/>
      <c r="B228" s="41"/>
      <c r="C228" s="257" t="s">
        <v>485</v>
      </c>
      <c r="D228" s="257" t="s">
        <v>298</v>
      </c>
      <c r="E228" s="258" t="s">
        <v>1061</v>
      </c>
      <c r="F228" s="259" t="s">
        <v>1062</v>
      </c>
      <c r="G228" s="260" t="s">
        <v>314</v>
      </c>
      <c r="H228" s="261">
        <v>89.491</v>
      </c>
      <c r="I228" s="262"/>
      <c r="J228" s="263">
        <f>ROUND(I228*H228,2)</f>
        <v>0</v>
      </c>
      <c r="K228" s="259" t="s">
        <v>180</v>
      </c>
      <c r="L228" s="264"/>
      <c r="M228" s="265" t="s">
        <v>19</v>
      </c>
      <c r="N228" s="266" t="s">
        <v>47</v>
      </c>
      <c r="O228" s="86"/>
      <c r="P228" s="216">
        <f>O228*H228</f>
        <v>0</v>
      </c>
      <c r="Q228" s="216">
        <v>0.001</v>
      </c>
      <c r="R228" s="216">
        <f>Q228*H228</f>
        <v>0.089491000000000001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350</v>
      </c>
      <c r="AT228" s="218" t="s">
        <v>298</v>
      </c>
      <c r="AU228" s="218" t="s">
        <v>86</v>
      </c>
      <c r="AY228" s="19" t="s">
        <v>175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84</v>
      </c>
      <c r="BK228" s="219">
        <f>ROUND(I228*H228,2)</f>
        <v>0</v>
      </c>
      <c r="BL228" s="19" t="s">
        <v>267</v>
      </c>
      <c r="BM228" s="218" t="s">
        <v>1128</v>
      </c>
    </row>
    <row r="229" s="2" customFormat="1">
      <c r="A229" s="40"/>
      <c r="B229" s="41"/>
      <c r="C229" s="42"/>
      <c r="D229" s="222" t="s">
        <v>217</v>
      </c>
      <c r="E229" s="42"/>
      <c r="F229" s="243" t="s">
        <v>1064</v>
      </c>
      <c r="G229" s="42"/>
      <c r="H229" s="42"/>
      <c r="I229" s="244"/>
      <c r="J229" s="42"/>
      <c r="K229" s="42"/>
      <c r="L229" s="46"/>
      <c r="M229" s="245"/>
      <c r="N229" s="246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217</v>
      </c>
      <c r="AU229" s="19" t="s">
        <v>86</v>
      </c>
    </row>
    <row r="230" s="13" customFormat="1">
      <c r="A230" s="13"/>
      <c r="B230" s="220"/>
      <c r="C230" s="221"/>
      <c r="D230" s="222" t="s">
        <v>183</v>
      </c>
      <c r="E230" s="223" t="s">
        <v>19</v>
      </c>
      <c r="F230" s="224" t="s">
        <v>1065</v>
      </c>
      <c r="G230" s="221"/>
      <c r="H230" s="225">
        <v>89.491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183</v>
      </c>
      <c r="AU230" s="231" t="s">
        <v>86</v>
      </c>
      <c r="AV230" s="13" t="s">
        <v>86</v>
      </c>
      <c r="AW230" s="13" t="s">
        <v>37</v>
      </c>
      <c r="AX230" s="13" t="s">
        <v>84</v>
      </c>
      <c r="AY230" s="231" t="s">
        <v>175</v>
      </c>
    </row>
    <row r="231" s="2" customFormat="1" ht="21.75" customHeight="1">
      <c r="A231" s="40"/>
      <c r="B231" s="41"/>
      <c r="C231" s="207" t="s">
        <v>489</v>
      </c>
      <c r="D231" s="207" t="s">
        <v>177</v>
      </c>
      <c r="E231" s="208" t="s">
        <v>1066</v>
      </c>
      <c r="F231" s="209" t="s">
        <v>1067</v>
      </c>
      <c r="G231" s="210" t="s">
        <v>112</v>
      </c>
      <c r="H231" s="211">
        <v>324.625</v>
      </c>
      <c r="I231" s="212"/>
      <c r="J231" s="213">
        <f>ROUND(I231*H231,2)</f>
        <v>0</v>
      </c>
      <c r="K231" s="209" t="s">
        <v>180</v>
      </c>
      <c r="L231" s="46"/>
      <c r="M231" s="214" t="s">
        <v>19</v>
      </c>
      <c r="N231" s="215" t="s">
        <v>47</v>
      </c>
      <c r="O231" s="86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8" t="s">
        <v>267</v>
      </c>
      <c r="AT231" s="218" t="s">
        <v>177</v>
      </c>
      <c r="AU231" s="218" t="s">
        <v>86</v>
      </c>
      <c r="AY231" s="19" t="s">
        <v>175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9" t="s">
        <v>84</v>
      </c>
      <c r="BK231" s="219">
        <f>ROUND(I231*H231,2)</f>
        <v>0</v>
      </c>
      <c r="BL231" s="19" t="s">
        <v>267</v>
      </c>
      <c r="BM231" s="218" t="s">
        <v>1129</v>
      </c>
    </row>
    <row r="232" s="13" customFormat="1">
      <c r="A232" s="13"/>
      <c r="B232" s="220"/>
      <c r="C232" s="221"/>
      <c r="D232" s="222" t="s">
        <v>183</v>
      </c>
      <c r="E232" s="223" t="s">
        <v>19</v>
      </c>
      <c r="F232" s="224" t="s">
        <v>932</v>
      </c>
      <c r="G232" s="221"/>
      <c r="H232" s="225">
        <v>324.625</v>
      </c>
      <c r="I232" s="226"/>
      <c r="J232" s="221"/>
      <c r="K232" s="221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183</v>
      </c>
      <c r="AU232" s="231" t="s">
        <v>86</v>
      </c>
      <c r="AV232" s="13" t="s">
        <v>86</v>
      </c>
      <c r="AW232" s="13" t="s">
        <v>37</v>
      </c>
      <c r="AX232" s="13" t="s">
        <v>84</v>
      </c>
      <c r="AY232" s="231" t="s">
        <v>175</v>
      </c>
    </row>
    <row r="233" s="2" customFormat="1" ht="16.5" customHeight="1">
      <c r="A233" s="40"/>
      <c r="B233" s="41"/>
      <c r="C233" s="257" t="s">
        <v>494</v>
      </c>
      <c r="D233" s="257" t="s">
        <v>298</v>
      </c>
      <c r="E233" s="258" t="s">
        <v>1069</v>
      </c>
      <c r="F233" s="259" t="s">
        <v>1070</v>
      </c>
      <c r="G233" s="260" t="s">
        <v>314</v>
      </c>
      <c r="H233" s="261">
        <v>66.224000000000004</v>
      </c>
      <c r="I233" s="262"/>
      <c r="J233" s="263">
        <f>ROUND(I233*H233,2)</f>
        <v>0</v>
      </c>
      <c r="K233" s="259" t="s">
        <v>180</v>
      </c>
      <c r="L233" s="264"/>
      <c r="M233" s="265" t="s">
        <v>19</v>
      </c>
      <c r="N233" s="266" t="s">
        <v>47</v>
      </c>
      <c r="O233" s="86"/>
      <c r="P233" s="216">
        <f>O233*H233</f>
        <v>0</v>
      </c>
      <c r="Q233" s="216">
        <v>0.001</v>
      </c>
      <c r="R233" s="216">
        <f>Q233*H233</f>
        <v>0.066224000000000005</v>
      </c>
      <c r="S233" s="216">
        <v>0</v>
      </c>
      <c r="T233" s="21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8" t="s">
        <v>350</v>
      </c>
      <c r="AT233" s="218" t="s">
        <v>298</v>
      </c>
      <c r="AU233" s="218" t="s">
        <v>86</v>
      </c>
      <c r="AY233" s="19" t="s">
        <v>175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9" t="s">
        <v>84</v>
      </c>
      <c r="BK233" s="219">
        <f>ROUND(I233*H233,2)</f>
        <v>0</v>
      </c>
      <c r="BL233" s="19" t="s">
        <v>267</v>
      </c>
      <c r="BM233" s="218" t="s">
        <v>1130</v>
      </c>
    </row>
    <row r="234" s="2" customFormat="1">
      <c r="A234" s="40"/>
      <c r="B234" s="41"/>
      <c r="C234" s="42"/>
      <c r="D234" s="222" t="s">
        <v>217</v>
      </c>
      <c r="E234" s="42"/>
      <c r="F234" s="243" t="s">
        <v>1072</v>
      </c>
      <c r="G234" s="42"/>
      <c r="H234" s="42"/>
      <c r="I234" s="244"/>
      <c r="J234" s="42"/>
      <c r="K234" s="42"/>
      <c r="L234" s="46"/>
      <c r="M234" s="245"/>
      <c r="N234" s="246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217</v>
      </c>
      <c r="AU234" s="19" t="s">
        <v>86</v>
      </c>
    </row>
    <row r="235" s="13" customFormat="1">
      <c r="A235" s="13"/>
      <c r="B235" s="220"/>
      <c r="C235" s="221"/>
      <c r="D235" s="222" t="s">
        <v>183</v>
      </c>
      <c r="E235" s="223" t="s">
        <v>19</v>
      </c>
      <c r="F235" s="224" t="s">
        <v>1073</v>
      </c>
      <c r="G235" s="221"/>
      <c r="H235" s="225">
        <v>66.224000000000004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183</v>
      </c>
      <c r="AU235" s="231" t="s">
        <v>86</v>
      </c>
      <c r="AV235" s="13" t="s">
        <v>86</v>
      </c>
      <c r="AW235" s="13" t="s">
        <v>37</v>
      </c>
      <c r="AX235" s="13" t="s">
        <v>84</v>
      </c>
      <c r="AY235" s="231" t="s">
        <v>175</v>
      </c>
    </row>
    <row r="236" s="2" customFormat="1" ht="21.75" customHeight="1">
      <c r="A236" s="40"/>
      <c r="B236" s="41"/>
      <c r="C236" s="207" t="s">
        <v>500</v>
      </c>
      <c r="D236" s="207" t="s">
        <v>177</v>
      </c>
      <c r="E236" s="208" t="s">
        <v>1074</v>
      </c>
      <c r="F236" s="209" t="s">
        <v>1075</v>
      </c>
      <c r="G236" s="210" t="s">
        <v>112</v>
      </c>
      <c r="H236" s="211">
        <v>324.625</v>
      </c>
      <c r="I236" s="212"/>
      <c r="J236" s="213">
        <f>ROUND(I236*H236,2)</f>
        <v>0</v>
      </c>
      <c r="K236" s="209" t="s">
        <v>180</v>
      </c>
      <c r="L236" s="46"/>
      <c r="M236" s="214" t="s">
        <v>19</v>
      </c>
      <c r="N236" s="215" t="s">
        <v>47</v>
      </c>
      <c r="O236" s="86"/>
      <c r="P236" s="216">
        <f>O236*H236</f>
        <v>0</v>
      </c>
      <c r="Q236" s="216">
        <v>0.00106</v>
      </c>
      <c r="R236" s="216">
        <f>Q236*H236</f>
        <v>0.34410249999999998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267</v>
      </c>
      <c r="AT236" s="218" t="s">
        <v>177</v>
      </c>
      <c r="AU236" s="218" t="s">
        <v>86</v>
      </c>
      <c r="AY236" s="19" t="s">
        <v>175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84</v>
      </c>
      <c r="BK236" s="219">
        <f>ROUND(I236*H236,2)</f>
        <v>0</v>
      </c>
      <c r="BL236" s="19" t="s">
        <v>267</v>
      </c>
      <c r="BM236" s="218" t="s">
        <v>1131</v>
      </c>
    </row>
    <row r="237" s="2" customFormat="1">
      <c r="A237" s="40"/>
      <c r="B237" s="41"/>
      <c r="C237" s="42"/>
      <c r="D237" s="222" t="s">
        <v>217</v>
      </c>
      <c r="E237" s="42"/>
      <c r="F237" s="243" t="s">
        <v>1077</v>
      </c>
      <c r="G237" s="42"/>
      <c r="H237" s="42"/>
      <c r="I237" s="244"/>
      <c r="J237" s="42"/>
      <c r="K237" s="42"/>
      <c r="L237" s="46"/>
      <c r="M237" s="245"/>
      <c r="N237" s="246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217</v>
      </c>
      <c r="AU237" s="19" t="s">
        <v>86</v>
      </c>
    </row>
    <row r="238" s="13" customFormat="1">
      <c r="A238" s="13"/>
      <c r="B238" s="220"/>
      <c r="C238" s="221"/>
      <c r="D238" s="222" t="s">
        <v>183</v>
      </c>
      <c r="E238" s="223" t="s">
        <v>19</v>
      </c>
      <c r="F238" s="224" t="s">
        <v>932</v>
      </c>
      <c r="G238" s="221"/>
      <c r="H238" s="225">
        <v>324.625</v>
      </c>
      <c r="I238" s="226"/>
      <c r="J238" s="221"/>
      <c r="K238" s="221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183</v>
      </c>
      <c r="AU238" s="231" t="s">
        <v>86</v>
      </c>
      <c r="AV238" s="13" t="s">
        <v>86</v>
      </c>
      <c r="AW238" s="13" t="s">
        <v>37</v>
      </c>
      <c r="AX238" s="13" t="s">
        <v>84</v>
      </c>
      <c r="AY238" s="231" t="s">
        <v>175</v>
      </c>
    </row>
    <row r="239" s="2" customFormat="1" ht="16.5" customHeight="1">
      <c r="A239" s="40"/>
      <c r="B239" s="41"/>
      <c r="C239" s="257" t="s">
        <v>506</v>
      </c>
      <c r="D239" s="257" t="s">
        <v>298</v>
      </c>
      <c r="E239" s="258" t="s">
        <v>1078</v>
      </c>
      <c r="F239" s="259" t="s">
        <v>1079</v>
      </c>
      <c r="G239" s="260" t="s">
        <v>314</v>
      </c>
      <c r="H239" s="261">
        <v>619.85199999999998</v>
      </c>
      <c r="I239" s="262"/>
      <c r="J239" s="263">
        <f>ROUND(I239*H239,2)</f>
        <v>0</v>
      </c>
      <c r="K239" s="259" t="s">
        <v>180</v>
      </c>
      <c r="L239" s="264"/>
      <c r="M239" s="265" t="s">
        <v>19</v>
      </c>
      <c r="N239" s="266" t="s">
        <v>47</v>
      </c>
      <c r="O239" s="86"/>
      <c r="P239" s="216">
        <f>O239*H239</f>
        <v>0</v>
      </c>
      <c r="Q239" s="216">
        <v>0.001</v>
      </c>
      <c r="R239" s="216">
        <f>Q239*H239</f>
        <v>0.61985199999999996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350</v>
      </c>
      <c r="AT239" s="218" t="s">
        <v>298</v>
      </c>
      <c r="AU239" s="218" t="s">
        <v>86</v>
      </c>
      <c r="AY239" s="19" t="s">
        <v>175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84</v>
      </c>
      <c r="BK239" s="219">
        <f>ROUND(I239*H239,2)</f>
        <v>0</v>
      </c>
      <c r="BL239" s="19" t="s">
        <v>267</v>
      </c>
      <c r="BM239" s="218" t="s">
        <v>1132</v>
      </c>
    </row>
    <row r="240" s="2" customFormat="1">
      <c r="A240" s="40"/>
      <c r="B240" s="41"/>
      <c r="C240" s="42"/>
      <c r="D240" s="222" t="s">
        <v>217</v>
      </c>
      <c r="E240" s="42"/>
      <c r="F240" s="243" t="s">
        <v>1081</v>
      </c>
      <c r="G240" s="42"/>
      <c r="H240" s="42"/>
      <c r="I240" s="244"/>
      <c r="J240" s="42"/>
      <c r="K240" s="42"/>
      <c r="L240" s="46"/>
      <c r="M240" s="245"/>
      <c r="N240" s="246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217</v>
      </c>
      <c r="AU240" s="19" t="s">
        <v>86</v>
      </c>
    </row>
    <row r="241" s="13" customFormat="1">
      <c r="A241" s="13"/>
      <c r="B241" s="220"/>
      <c r="C241" s="221"/>
      <c r="D241" s="222" t="s">
        <v>183</v>
      </c>
      <c r="E241" s="223" t="s">
        <v>19</v>
      </c>
      <c r="F241" s="224" t="s">
        <v>1082</v>
      </c>
      <c r="G241" s="221"/>
      <c r="H241" s="225">
        <v>619.85199999999998</v>
      </c>
      <c r="I241" s="226"/>
      <c r="J241" s="221"/>
      <c r="K241" s="221"/>
      <c r="L241" s="227"/>
      <c r="M241" s="284"/>
      <c r="N241" s="285"/>
      <c r="O241" s="285"/>
      <c r="P241" s="285"/>
      <c r="Q241" s="285"/>
      <c r="R241" s="285"/>
      <c r="S241" s="285"/>
      <c r="T241" s="28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183</v>
      </c>
      <c r="AU241" s="231" t="s">
        <v>86</v>
      </c>
      <c r="AV241" s="13" t="s">
        <v>86</v>
      </c>
      <c r="AW241" s="13" t="s">
        <v>37</v>
      </c>
      <c r="AX241" s="13" t="s">
        <v>84</v>
      </c>
      <c r="AY241" s="231" t="s">
        <v>175</v>
      </c>
    </row>
    <row r="242" s="2" customFormat="1" ht="6.96" customHeight="1">
      <c r="A242" s="40"/>
      <c r="B242" s="61"/>
      <c r="C242" s="62"/>
      <c r="D242" s="62"/>
      <c r="E242" s="62"/>
      <c r="F242" s="62"/>
      <c r="G242" s="62"/>
      <c r="H242" s="62"/>
      <c r="I242" s="62"/>
      <c r="J242" s="62"/>
      <c r="K242" s="62"/>
      <c r="L242" s="46"/>
      <c r="M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</row>
  </sheetData>
  <sheetProtection sheet="1" autoFilter="0" formatColumns="0" formatRows="0" objects="1" scenarios="1" spinCount="100000" saltValue="bdMTio9lIK8qftmITi74Sprf9BdGZ+3TM2DuHqO3FfvMiLP/Uxl7aRUJ65V+B0WWR0rmeJlkXCjUha7IiH0Vcw==" hashValue="SbZEPtIkmdXF34cF2T24zhNon8tNvhxs5HG8F/4B0s94B+I/PnsyzKG5Ed3BUlIFBcxtsnlfUtZ1ghv2CkZbvw==" algorithmName="SHA-512" password="CC35"/>
  <autoFilter ref="C88:K24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  <c r="AZ2" s="130" t="s">
        <v>686</v>
      </c>
      <c r="BA2" s="130" t="s">
        <v>687</v>
      </c>
      <c r="BB2" s="130" t="s">
        <v>112</v>
      </c>
      <c r="BC2" s="130" t="s">
        <v>1133</v>
      </c>
      <c r="BD2" s="130" t="s">
        <v>86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86</v>
      </c>
      <c r="AZ3" s="130" t="s">
        <v>689</v>
      </c>
      <c r="BA3" s="130" t="s">
        <v>690</v>
      </c>
      <c r="BB3" s="130" t="s">
        <v>123</v>
      </c>
      <c r="BC3" s="130" t="s">
        <v>1134</v>
      </c>
      <c r="BD3" s="130" t="s">
        <v>86</v>
      </c>
    </row>
    <row r="4" s="1" customFormat="1" ht="24.96" customHeight="1">
      <c r="B4" s="22"/>
      <c r="D4" s="133" t="s">
        <v>117</v>
      </c>
      <c r="L4" s="22"/>
      <c r="M4" s="134" t="s">
        <v>10</v>
      </c>
      <c r="AT4" s="19" t="s">
        <v>4</v>
      </c>
      <c r="AZ4" s="130" t="s">
        <v>692</v>
      </c>
      <c r="BA4" s="130" t="s">
        <v>693</v>
      </c>
      <c r="BB4" s="130" t="s">
        <v>123</v>
      </c>
      <c r="BC4" s="130" t="s">
        <v>1135</v>
      </c>
      <c r="BD4" s="130" t="s">
        <v>86</v>
      </c>
    </row>
    <row r="5" s="1" customFormat="1" ht="6.96" customHeight="1">
      <c r="B5" s="22"/>
      <c r="L5" s="22"/>
      <c r="AZ5" s="130" t="s">
        <v>694</v>
      </c>
      <c r="BA5" s="130" t="s">
        <v>695</v>
      </c>
      <c r="BB5" s="130" t="s">
        <v>123</v>
      </c>
      <c r="BC5" s="130" t="s">
        <v>472</v>
      </c>
      <c r="BD5" s="130" t="s">
        <v>86</v>
      </c>
    </row>
    <row r="6" s="1" customFormat="1" ht="12" customHeight="1">
      <c r="B6" s="22"/>
      <c r="D6" s="135" t="s">
        <v>16</v>
      </c>
      <c r="L6" s="22"/>
      <c r="AZ6" s="130" t="s">
        <v>696</v>
      </c>
      <c r="BA6" s="130" t="s">
        <v>697</v>
      </c>
      <c r="BB6" s="130" t="s">
        <v>320</v>
      </c>
      <c r="BC6" s="130" t="s">
        <v>396</v>
      </c>
      <c r="BD6" s="130" t="s">
        <v>86</v>
      </c>
    </row>
    <row r="7" s="1" customFormat="1" ht="16.5" customHeight="1">
      <c r="B7" s="22"/>
      <c r="E7" s="136" t="str">
        <f>'Rekapitulace stavby'!K6</f>
        <v>Opěrná stěna Průmyslová, Praha 15, č. akce 1076</v>
      </c>
      <c r="F7" s="135"/>
      <c r="G7" s="135"/>
      <c r="H7" s="135"/>
      <c r="L7" s="22"/>
      <c r="AZ7" s="130" t="s">
        <v>698</v>
      </c>
      <c r="BA7" s="130" t="s">
        <v>699</v>
      </c>
      <c r="BB7" s="130" t="s">
        <v>320</v>
      </c>
      <c r="BC7" s="130" t="s">
        <v>267</v>
      </c>
      <c r="BD7" s="130" t="s">
        <v>86</v>
      </c>
    </row>
    <row r="8" s="2" customFormat="1" ht="12" customHeight="1">
      <c r="A8" s="40"/>
      <c r="B8" s="46"/>
      <c r="C8" s="40"/>
      <c r="D8" s="135" t="s">
        <v>131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932</v>
      </c>
      <c r="BA8" s="130" t="s">
        <v>933</v>
      </c>
      <c r="BB8" s="130" t="s">
        <v>112</v>
      </c>
      <c r="BC8" s="130" t="s">
        <v>1136</v>
      </c>
      <c r="BD8" s="130" t="s">
        <v>86</v>
      </c>
    </row>
    <row r="9" s="2" customFormat="1" ht="16.5" customHeight="1">
      <c r="A9" s="40"/>
      <c r="B9" s="46"/>
      <c r="C9" s="40"/>
      <c r="D9" s="40"/>
      <c r="E9" s="138" t="s">
        <v>1137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25. 1. 2021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30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">
        <v>34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35</v>
      </c>
      <c r="F21" s="40"/>
      <c r="G21" s="40"/>
      <c r="H21" s="40"/>
      <c r="I21" s="135" t="s">
        <v>29</v>
      </c>
      <c r="J21" s="139" t="s">
        <v>36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38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40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42</v>
      </c>
      <c r="E30" s="40"/>
      <c r="F30" s="40"/>
      <c r="G30" s="40"/>
      <c r="H30" s="40"/>
      <c r="I30" s="40"/>
      <c r="J30" s="147">
        <f>ROUND(J89,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44</v>
      </c>
      <c r="G32" s="40"/>
      <c r="H32" s="40"/>
      <c r="I32" s="148" t="s">
        <v>43</v>
      </c>
      <c r="J32" s="148" t="s">
        <v>45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46</v>
      </c>
      <c r="E33" s="135" t="s">
        <v>47</v>
      </c>
      <c r="F33" s="150">
        <f>ROUND((SUM(BE89:BE241)),  2)</f>
        <v>0</v>
      </c>
      <c r="G33" s="40"/>
      <c r="H33" s="40"/>
      <c r="I33" s="151">
        <v>0.20999999999999999</v>
      </c>
      <c r="J33" s="150">
        <f>ROUND(((SUM(BE89:BE241))*I33),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48</v>
      </c>
      <c r="F34" s="150">
        <f>ROUND((SUM(BF89:BF241)),  2)</f>
        <v>0</v>
      </c>
      <c r="G34" s="40"/>
      <c r="H34" s="40"/>
      <c r="I34" s="151">
        <v>0.14999999999999999</v>
      </c>
      <c r="J34" s="150">
        <f>ROUND(((SUM(BF89:BF241))*I34),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49</v>
      </c>
      <c r="F35" s="150">
        <f>ROUND((SUM(BG89:BG241)),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50</v>
      </c>
      <c r="F36" s="150">
        <f>ROUND((SUM(BH89:BH241)),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51</v>
      </c>
      <c r="F37" s="150">
        <f>ROUND((SUM(BI89:BI241)),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52</v>
      </c>
      <c r="E39" s="154"/>
      <c r="F39" s="154"/>
      <c r="G39" s="155" t="s">
        <v>53</v>
      </c>
      <c r="H39" s="156" t="s">
        <v>54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148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Opěrná stěna Průmyslová, Praha 15, č. akce 1076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131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SO205 - Opěrná stěna jihovýchod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</v>
      </c>
      <c r="G52" s="42"/>
      <c r="H52" s="42"/>
      <c r="I52" s="34" t="s">
        <v>23</v>
      </c>
      <c r="J52" s="74" t="str">
        <f>IF(J12="","",J12)</f>
        <v>25. 1. 2021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Technická správa komunikací hl. m. Prahy, a.s.</v>
      </c>
      <c r="G54" s="42"/>
      <c r="H54" s="42"/>
      <c r="I54" s="34" t="s">
        <v>33</v>
      </c>
      <c r="J54" s="38" t="str">
        <f>E21</f>
        <v>d plus projektová a inženýrská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149</v>
      </c>
      <c r="D57" s="165"/>
      <c r="E57" s="165"/>
      <c r="F57" s="165"/>
      <c r="G57" s="165"/>
      <c r="H57" s="165"/>
      <c r="I57" s="165"/>
      <c r="J57" s="166" t="s">
        <v>150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151</v>
      </c>
    </row>
    <row r="60" s="9" customFormat="1" ht="24.96" customHeight="1">
      <c r="A60" s="9"/>
      <c r="B60" s="168"/>
      <c r="C60" s="169"/>
      <c r="D60" s="170" t="s">
        <v>152</v>
      </c>
      <c r="E60" s="171"/>
      <c r="F60" s="171"/>
      <c r="G60" s="171"/>
      <c r="H60" s="171"/>
      <c r="I60" s="171"/>
      <c r="J60" s="172">
        <f>J90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153</v>
      </c>
      <c r="E61" s="177"/>
      <c r="F61" s="177"/>
      <c r="G61" s="177"/>
      <c r="H61" s="177"/>
      <c r="I61" s="177"/>
      <c r="J61" s="178">
        <f>J91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701</v>
      </c>
      <c r="E62" s="177"/>
      <c r="F62" s="177"/>
      <c r="G62" s="177"/>
      <c r="H62" s="177"/>
      <c r="I62" s="177"/>
      <c r="J62" s="178">
        <f>J103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702</v>
      </c>
      <c r="E63" s="177"/>
      <c r="F63" s="177"/>
      <c r="G63" s="177"/>
      <c r="H63" s="177"/>
      <c r="I63" s="177"/>
      <c r="J63" s="178">
        <f>J113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703</v>
      </c>
      <c r="E64" s="177"/>
      <c r="F64" s="177"/>
      <c r="G64" s="177"/>
      <c r="H64" s="177"/>
      <c r="I64" s="177"/>
      <c r="J64" s="178">
        <f>J119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4"/>
      <c r="C65" s="175"/>
      <c r="D65" s="176" t="s">
        <v>157</v>
      </c>
      <c r="E65" s="177"/>
      <c r="F65" s="177"/>
      <c r="G65" s="177"/>
      <c r="H65" s="177"/>
      <c r="I65" s="177"/>
      <c r="J65" s="178">
        <f>J124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4"/>
      <c r="C66" s="175"/>
      <c r="D66" s="176" t="s">
        <v>158</v>
      </c>
      <c r="E66" s="177"/>
      <c r="F66" s="177"/>
      <c r="G66" s="177"/>
      <c r="H66" s="177"/>
      <c r="I66" s="177"/>
      <c r="J66" s="178">
        <f>J208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4"/>
      <c r="C67" s="175"/>
      <c r="D67" s="176" t="s">
        <v>159</v>
      </c>
      <c r="E67" s="177"/>
      <c r="F67" s="177"/>
      <c r="G67" s="177"/>
      <c r="H67" s="177"/>
      <c r="I67" s="177"/>
      <c r="J67" s="178">
        <f>J217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8"/>
      <c r="C68" s="169"/>
      <c r="D68" s="170" t="s">
        <v>938</v>
      </c>
      <c r="E68" s="171"/>
      <c r="F68" s="171"/>
      <c r="G68" s="171"/>
      <c r="H68" s="171"/>
      <c r="I68" s="171"/>
      <c r="J68" s="172">
        <f>J220</f>
        <v>0</v>
      </c>
      <c r="K68" s="169"/>
      <c r="L68" s="173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4"/>
      <c r="C69" s="175"/>
      <c r="D69" s="176" t="s">
        <v>940</v>
      </c>
      <c r="E69" s="177"/>
      <c r="F69" s="177"/>
      <c r="G69" s="177"/>
      <c r="H69" s="177"/>
      <c r="I69" s="177"/>
      <c r="J69" s="178">
        <f>J221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="2" customFormat="1" ht="6.96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24.96" customHeight="1">
      <c r="A76" s="40"/>
      <c r="B76" s="41"/>
      <c r="C76" s="25" t="s">
        <v>160</v>
      </c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6.5" customHeight="1">
      <c r="A79" s="40"/>
      <c r="B79" s="41"/>
      <c r="C79" s="42"/>
      <c r="D79" s="42"/>
      <c r="E79" s="163" t="str">
        <f>E7</f>
        <v>Opěrná stěna Průmyslová, Praha 15, č. akce 1076</v>
      </c>
      <c r="F79" s="34"/>
      <c r="G79" s="34"/>
      <c r="H79" s="34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131</v>
      </c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71" t="str">
        <f>E9</f>
        <v>SO205 - Opěrná stěna jihovýchod</v>
      </c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2" customHeight="1">
      <c r="A83" s="40"/>
      <c r="B83" s="41"/>
      <c r="C83" s="34" t="s">
        <v>21</v>
      </c>
      <c r="D83" s="42"/>
      <c r="E83" s="42"/>
      <c r="F83" s="29" t="str">
        <f>F12</f>
        <v>Praha</v>
      </c>
      <c r="G83" s="42"/>
      <c r="H83" s="42"/>
      <c r="I83" s="34" t="s">
        <v>23</v>
      </c>
      <c r="J83" s="74" t="str">
        <f>IF(J12="","",J12)</f>
        <v>25. 1. 2021</v>
      </c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6.96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25.65" customHeight="1">
      <c r="A85" s="40"/>
      <c r="B85" s="41"/>
      <c r="C85" s="34" t="s">
        <v>25</v>
      </c>
      <c r="D85" s="42"/>
      <c r="E85" s="42"/>
      <c r="F85" s="29" t="str">
        <f>E15</f>
        <v>Technická správa komunikací hl. m. Prahy, a.s.</v>
      </c>
      <c r="G85" s="42"/>
      <c r="H85" s="42"/>
      <c r="I85" s="34" t="s">
        <v>33</v>
      </c>
      <c r="J85" s="38" t="str">
        <f>E21</f>
        <v>d plus projektová a inženýrská a.s.</v>
      </c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5.15" customHeight="1">
      <c r="A86" s="40"/>
      <c r="B86" s="41"/>
      <c r="C86" s="34" t="s">
        <v>31</v>
      </c>
      <c r="D86" s="42"/>
      <c r="E86" s="42"/>
      <c r="F86" s="29" t="str">
        <f>IF(E18="","",E18)</f>
        <v>Vyplň údaj</v>
      </c>
      <c r="G86" s="42"/>
      <c r="H86" s="42"/>
      <c r="I86" s="34" t="s">
        <v>38</v>
      </c>
      <c r="J86" s="38" t="str">
        <f>E24</f>
        <v xml:space="preserve"> 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0.32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11" customFormat="1" ht="29.28" customHeight="1">
      <c r="A88" s="180"/>
      <c r="B88" s="181"/>
      <c r="C88" s="182" t="s">
        <v>161</v>
      </c>
      <c r="D88" s="183" t="s">
        <v>61</v>
      </c>
      <c r="E88" s="183" t="s">
        <v>57</v>
      </c>
      <c r="F88" s="183" t="s">
        <v>58</v>
      </c>
      <c r="G88" s="183" t="s">
        <v>162</v>
      </c>
      <c r="H88" s="183" t="s">
        <v>163</v>
      </c>
      <c r="I88" s="183" t="s">
        <v>164</v>
      </c>
      <c r="J88" s="183" t="s">
        <v>150</v>
      </c>
      <c r="K88" s="184" t="s">
        <v>165</v>
      </c>
      <c r="L88" s="185"/>
      <c r="M88" s="94" t="s">
        <v>19</v>
      </c>
      <c r="N88" s="95" t="s">
        <v>46</v>
      </c>
      <c r="O88" s="95" t="s">
        <v>166</v>
      </c>
      <c r="P88" s="95" t="s">
        <v>167</v>
      </c>
      <c r="Q88" s="95" t="s">
        <v>168</v>
      </c>
      <c r="R88" s="95" t="s">
        <v>169</v>
      </c>
      <c r="S88" s="95" t="s">
        <v>170</v>
      </c>
      <c r="T88" s="96" t="s">
        <v>171</v>
      </c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</row>
    <row r="89" s="2" customFormat="1" ht="22.8" customHeight="1">
      <c r="A89" s="40"/>
      <c r="B89" s="41"/>
      <c r="C89" s="101" t="s">
        <v>172</v>
      </c>
      <c r="D89" s="42"/>
      <c r="E89" s="42"/>
      <c r="F89" s="42"/>
      <c r="G89" s="42"/>
      <c r="H89" s="42"/>
      <c r="I89" s="42"/>
      <c r="J89" s="186">
        <f>BK89</f>
        <v>0</v>
      </c>
      <c r="K89" s="42"/>
      <c r="L89" s="46"/>
      <c r="M89" s="97"/>
      <c r="N89" s="187"/>
      <c r="O89" s="98"/>
      <c r="P89" s="188">
        <f>P90+P220</f>
        <v>0</v>
      </c>
      <c r="Q89" s="98"/>
      <c r="R89" s="188">
        <f>R90+R220</f>
        <v>184.34634330000003</v>
      </c>
      <c r="S89" s="98"/>
      <c r="T89" s="189">
        <f>T90+T220</f>
        <v>145.398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75</v>
      </c>
      <c r="AU89" s="19" t="s">
        <v>151</v>
      </c>
      <c r="BK89" s="190">
        <f>BK90+BK220</f>
        <v>0</v>
      </c>
    </row>
    <row r="90" s="12" customFormat="1" ht="25.92" customHeight="1">
      <c r="A90" s="12"/>
      <c r="B90" s="191"/>
      <c r="C90" s="192"/>
      <c r="D90" s="193" t="s">
        <v>75</v>
      </c>
      <c r="E90" s="194" t="s">
        <v>173</v>
      </c>
      <c r="F90" s="194" t="s">
        <v>174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P91+P103+P113+P119+P124+P208+P217</f>
        <v>0</v>
      </c>
      <c r="Q90" s="199"/>
      <c r="R90" s="200">
        <f>R91+R103+R113+R119+R124+R208+R217</f>
        <v>177.80521230000002</v>
      </c>
      <c r="S90" s="199"/>
      <c r="T90" s="201">
        <f>T91+T103+T113+T119+T124+T208+T217</f>
        <v>139.81899999999999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84</v>
      </c>
      <c r="AT90" s="203" t="s">
        <v>75</v>
      </c>
      <c r="AU90" s="203" t="s">
        <v>76</v>
      </c>
      <c r="AY90" s="202" t="s">
        <v>175</v>
      </c>
      <c r="BK90" s="204">
        <f>BK91+BK103+BK113+BK119+BK124+BK208+BK217</f>
        <v>0</v>
      </c>
    </row>
    <row r="91" s="12" customFormat="1" ht="22.8" customHeight="1">
      <c r="A91" s="12"/>
      <c r="B91" s="191"/>
      <c r="C91" s="192"/>
      <c r="D91" s="193" t="s">
        <v>75</v>
      </c>
      <c r="E91" s="205" t="s">
        <v>84</v>
      </c>
      <c r="F91" s="205" t="s">
        <v>176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SUM(P92:P102)</f>
        <v>0</v>
      </c>
      <c r="Q91" s="199"/>
      <c r="R91" s="200">
        <f>SUM(R92:R102)</f>
        <v>0</v>
      </c>
      <c r="S91" s="199"/>
      <c r="T91" s="201">
        <f>SUM(T92:T102)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84</v>
      </c>
      <c r="AT91" s="203" t="s">
        <v>75</v>
      </c>
      <c r="AU91" s="203" t="s">
        <v>84</v>
      </c>
      <c r="AY91" s="202" t="s">
        <v>175</v>
      </c>
      <c r="BK91" s="204">
        <f>SUM(BK92:BK102)</f>
        <v>0</v>
      </c>
    </row>
    <row r="92" s="2" customFormat="1">
      <c r="A92" s="40"/>
      <c r="B92" s="41"/>
      <c r="C92" s="207" t="s">
        <v>84</v>
      </c>
      <c r="D92" s="207" t="s">
        <v>177</v>
      </c>
      <c r="E92" s="208" t="s">
        <v>704</v>
      </c>
      <c r="F92" s="209" t="s">
        <v>705</v>
      </c>
      <c r="G92" s="210" t="s">
        <v>270</v>
      </c>
      <c r="H92" s="211">
        <v>9.6240000000000006</v>
      </c>
      <c r="I92" s="212"/>
      <c r="J92" s="213">
        <f>ROUND(I92*H92,2)</f>
        <v>0</v>
      </c>
      <c r="K92" s="209" t="s">
        <v>180</v>
      </c>
      <c r="L92" s="46"/>
      <c r="M92" s="214" t="s">
        <v>19</v>
      </c>
      <c r="N92" s="215" t="s">
        <v>47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181</v>
      </c>
      <c r="AT92" s="218" t="s">
        <v>177</v>
      </c>
      <c r="AU92" s="218" t="s">
        <v>86</v>
      </c>
      <c r="AY92" s="19" t="s">
        <v>175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84</v>
      </c>
      <c r="BK92" s="219">
        <f>ROUND(I92*H92,2)</f>
        <v>0</v>
      </c>
      <c r="BL92" s="19" t="s">
        <v>181</v>
      </c>
      <c r="BM92" s="218" t="s">
        <v>706</v>
      </c>
    </row>
    <row r="93" s="13" customFormat="1">
      <c r="A93" s="13"/>
      <c r="B93" s="220"/>
      <c r="C93" s="221"/>
      <c r="D93" s="222" t="s">
        <v>183</v>
      </c>
      <c r="E93" s="223" t="s">
        <v>692</v>
      </c>
      <c r="F93" s="224" t="s">
        <v>1138</v>
      </c>
      <c r="G93" s="221"/>
      <c r="H93" s="225">
        <v>160.40000000000001</v>
      </c>
      <c r="I93" s="226"/>
      <c r="J93" s="221"/>
      <c r="K93" s="221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183</v>
      </c>
      <c r="AU93" s="231" t="s">
        <v>86</v>
      </c>
      <c r="AV93" s="13" t="s">
        <v>86</v>
      </c>
      <c r="AW93" s="13" t="s">
        <v>37</v>
      </c>
      <c r="AX93" s="13" t="s">
        <v>76</v>
      </c>
      <c r="AY93" s="231" t="s">
        <v>175</v>
      </c>
    </row>
    <row r="94" s="13" customFormat="1">
      <c r="A94" s="13"/>
      <c r="B94" s="220"/>
      <c r="C94" s="221"/>
      <c r="D94" s="222" t="s">
        <v>183</v>
      </c>
      <c r="E94" s="223" t="s">
        <v>19</v>
      </c>
      <c r="F94" s="224" t="s">
        <v>708</v>
      </c>
      <c r="G94" s="221"/>
      <c r="H94" s="225">
        <v>9.6240000000000006</v>
      </c>
      <c r="I94" s="226"/>
      <c r="J94" s="221"/>
      <c r="K94" s="221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183</v>
      </c>
      <c r="AU94" s="231" t="s">
        <v>86</v>
      </c>
      <c r="AV94" s="13" t="s">
        <v>86</v>
      </c>
      <c r="AW94" s="13" t="s">
        <v>37</v>
      </c>
      <c r="AX94" s="13" t="s">
        <v>84</v>
      </c>
      <c r="AY94" s="231" t="s">
        <v>175</v>
      </c>
    </row>
    <row r="95" s="2" customFormat="1">
      <c r="A95" s="40"/>
      <c r="B95" s="41"/>
      <c r="C95" s="207" t="s">
        <v>86</v>
      </c>
      <c r="D95" s="207" t="s">
        <v>177</v>
      </c>
      <c r="E95" s="208" t="s">
        <v>274</v>
      </c>
      <c r="F95" s="209" t="s">
        <v>275</v>
      </c>
      <c r="G95" s="210" t="s">
        <v>270</v>
      </c>
      <c r="H95" s="211">
        <v>9.6240000000000006</v>
      </c>
      <c r="I95" s="212"/>
      <c r="J95" s="213">
        <f>ROUND(I95*H95,2)</f>
        <v>0</v>
      </c>
      <c r="K95" s="209" t="s">
        <v>180</v>
      </c>
      <c r="L95" s="46"/>
      <c r="M95" s="214" t="s">
        <v>19</v>
      </c>
      <c r="N95" s="215" t="s">
        <v>47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181</v>
      </c>
      <c r="AT95" s="218" t="s">
        <v>177</v>
      </c>
      <c r="AU95" s="218" t="s">
        <v>86</v>
      </c>
      <c r="AY95" s="19" t="s">
        <v>175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84</v>
      </c>
      <c r="BK95" s="219">
        <f>ROUND(I95*H95,2)</f>
        <v>0</v>
      </c>
      <c r="BL95" s="19" t="s">
        <v>181</v>
      </c>
      <c r="BM95" s="218" t="s">
        <v>709</v>
      </c>
    </row>
    <row r="96" s="13" customFormat="1">
      <c r="A96" s="13"/>
      <c r="B96" s="220"/>
      <c r="C96" s="221"/>
      <c r="D96" s="222" t="s">
        <v>183</v>
      </c>
      <c r="E96" s="223" t="s">
        <v>19</v>
      </c>
      <c r="F96" s="224" t="s">
        <v>710</v>
      </c>
      <c r="G96" s="221"/>
      <c r="H96" s="225">
        <v>9.6240000000000006</v>
      </c>
      <c r="I96" s="226"/>
      <c r="J96" s="221"/>
      <c r="K96" s="221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183</v>
      </c>
      <c r="AU96" s="231" t="s">
        <v>86</v>
      </c>
      <c r="AV96" s="13" t="s">
        <v>86</v>
      </c>
      <c r="AW96" s="13" t="s">
        <v>37</v>
      </c>
      <c r="AX96" s="13" t="s">
        <v>84</v>
      </c>
      <c r="AY96" s="231" t="s">
        <v>175</v>
      </c>
    </row>
    <row r="97" s="2" customFormat="1">
      <c r="A97" s="40"/>
      <c r="B97" s="41"/>
      <c r="C97" s="207" t="s">
        <v>189</v>
      </c>
      <c r="D97" s="207" t="s">
        <v>177</v>
      </c>
      <c r="E97" s="208" t="s">
        <v>280</v>
      </c>
      <c r="F97" s="209" t="s">
        <v>281</v>
      </c>
      <c r="G97" s="210" t="s">
        <v>270</v>
      </c>
      <c r="H97" s="211">
        <v>96.239999999999995</v>
      </c>
      <c r="I97" s="212"/>
      <c r="J97" s="213">
        <f>ROUND(I97*H97,2)</f>
        <v>0</v>
      </c>
      <c r="K97" s="209" t="s">
        <v>180</v>
      </c>
      <c r="L97" s="46"/>
      <c r="M97" s="214" t="s">
        <v>19</v>
      </c>
      <c r="N97" s="215" t="s">
        <v>47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181</v>
      </c>
      <c r="AT97" s="218" t="s">
        <v>177</v>
      </c>
      <c r="AU97" s="218" t="s">
        <v>86</v>
      </c>
      <c r="AY97" s="19" t="s">
        <v>175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84</v>
      </c>
      <c r="BK97" s="219">
        <f>ROUND(I97*H97,2)</f>
        <v>0</v>
      </c>
      <c r="BL97" s="19" t="s">
        <v>181</v>
      </c>
      <c r="BM97" s="218" t="s">
        <v>1139</v>
      </c>
    </row>
    <row r="98" s="13" customFormat="1">
      <c r="A98" s="13"/>
      <c r="B98" s="220"/>
      <c r="C98" s="221"/>
      <c r="D98" s="222" t="s">
        <v>183</v>
      </c>
      <c r="E98" s="221"/>
      <c r="F98" s="224" t="s">
        <v>1140</v>
      </c>
      <c r="G98" s="221"/>
      <c r="H98" s="225">
        <v>96.239999999999995</v>
      </c>
      <c r="I98" s="226"/>
      <c r="J98" s="221"/>
      <c r="K98" s="221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183</v>
      </c>
      <c r="AU98" s="231" t="s">
        <v>86</v>
      </c>
      <c r="AV98" s="13" t="s">
        <v>86</v>
      </c>
      <c r="AW98" s="13" t="s">
        <v>4</v>
      </c>
      <c r="AX98" s="13" t="s">
        <v>84</v>
      </c>
      <c r="AY98" s="231" t="s">
        <v>175</v>
      </c>
    </row>
    <row r="99" s="2" customFormat="1">
      <c r="A99" s="40"/>
      <c r="B99" s="41"/>
      <c r="C99" s="207" t="s">
        <v>181</v>
      </c>
      <c r="D99" s="207" t="s">
        <v>177</v>
      </c>
      <c r="E99" s="208" t="s">
        <v>285</v>
      </c>
      <c r="F99" s="209" t="s">
        <v>286</v>
      </c>
      <c r="G99" s="210" t="s">
        <v>287</v>
      </c>
      <c r="H99" s="211">
        <v>17.323</v>
      </c>
      <c r="I99" s="212"/>
      <c r="J99" s="213">
        <f>ROUND(I99*H99,2)</f>
        <v>0</v>
      </c>
      <c r="K99" s="209" t="s">
        <v>180</v>
      </c>
      <c r="L99" s="46"/>
      <c r="M99" s="214" t="s">
        <v>19</v>
      </c>
      <c r="N99" s="215" t="s">
        <v>47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181</v>
      </c>
      <c r="AT99" s="218" t="s">
        <v>177</v>
      </c>
      <c r="AU99" s="218" t="s">
        <v>86</v>
      </c>
      <c r="AY99" s="19" t="s">
        <v>175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84</v>
      </c>
      <c r="BK99" s="219">
        <f>ROUND(I99*H99,2)</f>
        <v>0</v>
      </c>
      <c r="BL99" s="19" t="s">
        <v>181</v>
      </c>
      <c r="BM99" s="218" t="s">
        <v>1141</v>
      </c>
    </row>
    <row r="100" s="13" customFormat="1">
      <c r="A100" s="13"/>
      <c r="B100" s="220"/>
      <c r="C100" s="221"/>
      <c r="D100" s="222" t="s">
        <v>183</v>
      </c>
      <c r="E100" s="221"/>
      <c r="F100" s="224" t="s">
        <v>1142</v>
      </c>
      <c r="G100" s="221"/>
      <c r="H100" s="225">
        <v>17.323</v>
      </c>
      <c r="I100" s="226"/>
      <c r="J100" s="221"/>
      <c r="K100" s="221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183</v>
      </c>
      <c r="AU100" s="231" t="s">
        <v>86</v>
      </c>
      <c r="AV100" s="13" t="s">
        <v>86</v>
      </c>
      <c r="AW100" s="13" t="s">
        <v>4</v>
      </c>
      <c r="AX100" s="13" t="s">
        <v>84</v>
      </c>
      <c r="AY100" s="231" t="s">
        <v>175</v>
      </c>
    </row>
    <row r="101" s="2" customFormat="1">
      <c r="A101" s="40"/>
      <c r="B101" s="41"/>
      <c r="C101" s="207" t="s">
        <v>197</v>
      </c>
      <c r="D101" s="207" t="s">
        <v>177</v>
      </c>
      <c r="E101" s="208" t="s">
        <v>291</v>
      </c>
      <c r="F101" s="209" t="s">
        <v>292</v>
      </c>
      <c r="G101" s="210" t="s">
        <v>270</v>
      </c>
      <c r="H101" s="211">
        <v>9.6240000000000006</v>
      </c>
      <c r="I101" s="212"/>
      <c r="J101" s="213">
        <f>ROUND(I101*H101,2)</f>
        <v>0</v>
      </c>
      <c r="K101" s="209" t="s">
        <v>180</v>
      </c>
      <c r="L101" s="46"/>
      <c r="M101" s="214" t="s">
        <v>19</v>
      </c>
      <c r="N101" s="215" t="s">
        <v>47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181</v>
      </c>
      <c r="AT101" s="218" t="s">
        <v>177</v>
      </c>
      <c r="AU101" s="218" t="s">
        <v>86</v>
      </c>
      <c r="AY101" s="19" t="s">
        <v>175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84</v>
      </c>
      <c r="BK101" s="219">
        <f>ROUND(I101*H101,2)</f>
        <v>0</v>
      </c>
      <c r="BL101" s="19" t="s">
        <v>181</v>
      </c>
      <c r="BM101" s="218" t="s">
        <v>715</v>
      </c>
    </row>
    <row r="102" s="13" customFormat="1">
      <c r="A102" s="13"/>
      <c r="B102" s="220"/>
      <c r="C102" s="221"/>
      <c r="D102" s="222" t="s">
        <v>183</v>
      </c>
      <c r="E102" s="223" t="s">
        <v>19</v>
      </c>
      <c r="F102" s="224" t="s">
        <v>710</v>
      </c>
      <c r="G102" s="221"/>
      <c r="H102" s="225">
        <v>9.6240000000000006</v>
      </c>
      <c r="I102" s="226"/>
      <c r="J102" s="221"/>
      <c r="K102" s="221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183</v>
      </c>
      <c r="AU102" s="231" t="s">
        <v>86</v>
      </c>
      <c r="AV102" s="13" t="s">
        <v>86</v>
      </c>
      <c r="AW102" s="13" t="s">
        <v>37</v>
      </c>
      <c r="AX102" s="13" t="s">
        <v>84</v>
      </c>
      <c r="AY102" s="231" t="s">
        <v>175</v>
      </c>
    </row>
    <row r="103" s="12" customFormat="1" ht="22.8" customHeight="1">
      <c r="A103" s="12"/>
      <c r="B103" s="191"/>
      <c r="C103" s="192"/>
      <c r="D103" s="193" t="s">
        <v>75</v>
      </c>
      <c r="E103" s="205" t="s">
        <v>189</v>
      </c>
      <c r="F103" s="205" t="s">
        <v>716</v>
      </c>
      <c r="G103" s="192"/>
      <c r="H103" s="192"/>
      <c r="I103" s="195"/>
      <c r="J103" s="206">
        <f>BK103</f>
        <v>0</v>
      </c>
      <c r="K103" s="192"/>
      <c r="L103" s="197"/>
      <c r="M103" s="198"/>
      <c r="N103" s="199"/>
      <c r="O103" s="199"/>
      <c r="P103" s="200">
        <f>SUM(P104:P112)</f>
        <v>0</v>
      </c>
      <c r="Q103" s="199"/>
      <c r="R103" s="200">
        <f>SUM(R104:R112)</f>
        <v>89.059287299999994</v>
      </c>
      <c r="S103" s="199"/>
      <c r="T103" s="201">
        <f>SUM(T104:T112)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84</v>
      </c>
      <c r="AT103" s="203" t="s">
        <v>75</v>
      </c>
      <c r="AU103" s="203" t="s">
        <v>84</v>
      </c>
      <c r="AY103" s="202" t="s">
        <v>175</v>
      </c>
      <c r="BK103" s="204">
        <f>SUM(BK104:BK112)</f>
        <v>0</v>
      </c>
    </row>
    <row r="104" s="2" customFormat="1" ht="16.5" customHeight="1">
      <c r="A104" s="40"/>
      <c r="B104" s="41"/>
      <c r="C104" s="207" t="s">
        <v>205</v>
      </c>
      <c r="D104" s="207" t="s">
        <v>177</v>
      </c>
      <c r="E104" s="208" t="s">
        <v>717</v>
      </c>
      <c r="F104" s="209" t="s">
        <v>718</v>
      </c>
      <c r="G104" s="210" t="s">
        <v>270</v>
      </c>
      <c r="H104" s="211">
        <v>33.473999999999997</v>
      </c>
      <c r="I104" s="212"/>
      <c r="J104" s="213">
        <f>ROUND(I104*H104,2)</f>
        <v>0</v>
      </c>
      <c r="K104" s="209" t="s">
        <v>180</v>
      </c>
      <c r="L104" s="46"/>
      <c r="M104" s="214" t="s">
        <v>19</v>
      </c>
      <c r="N104" s="215" t="s">
        <v>47</v>
      </c>
      <c r="O104" s="86"/>
      <c r="P104" s="216">
        <f>O104*H104</f>
        <v>0</v>
      </c>
      <c r="Q104" s="216">
        <v>2.4533</v>
      </c>
      <c r="R104" s="216">
        <f>Q104*H104</f>
        <v>82.121764199999987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181</v>
      </c>
      <c r="AT104" s="218" t="s">
        <v>177</v>
      </c>
      <c r="AU104" s="218" t="s">
        <v>86</v>
      </c>
      <c r="AY104" s="19" t="s">
        <v>175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84</v>
      </c>
      <c r="BK104" s="219">
        <f>ROUND(I104*H104,2)</f>
        <v>0</v>
      </c>
      <c r="BL104" s="19" t="s">
        <v>181</v>
      </c>
      <c r="BM104" s="218" t="s">
        <v>719</v>
      </c>
    </row>
    <row r="105" s="13" customFormat="1">
      <c r="A105" s="13"/>
      <c r="B105" s="220"/>
      <c r="C105" s="221"/>
      <c r="D105" s="222" t="s">
        <v>183</v>
      </c>
      <c r="E105" s="223" t="s">
        <v>19</v>
      </c>
      <c r="F105" s="224" t="s">
        <v>720</v>
      </c>
      <c r="G105" s="221"/>
      <c r="H105" s="225">
        <v>33.473999999999997</v>
      </c>
      <c r="I105" s="226"/>
      <c r="J105" s="221"/>
      <c r="K105" s="221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183</v>
      </c>
      <c r="AU105" s="231" t="s">
        <v>86</v>
      </c>
      <c r="AV105" s="13" t="s">
        <v>86</v>
      </c>
      <c r="AW105" s="13" t="s">
        <v>37</v>
      </c>
      <c r="AX105" s="13" t="s">
        <v>84</v>
      </c>
      <c r="AY105" s="231" t="s">
        <v>175</v>
      </c>
    </row>
    <row r="106" s="2" customFormat="1">
      <c r="A106" s="40"/>
      <c r="B106" s="41"/>
      <c r="C106" s="207" t="s">
        <v>209</v>
      </c>
      <c r="D106" s="207" t="s">
        <v>177</v>
      </c>
      <c r="E106" s="208" t="s">
        <v>721</v>
      </c>
      <c r="F106" s="209" t="s">
        <v>722</v>
      </c>
      <c r="G106" s="210" t="s">
        <v>112</v>
      </c>
      <c r="H106" s="211">
        <v>131.09</v>
      </c>
      <c r="I106" s="212"/>
      <c r="J106" s="213">
        <f>ROUND(I106*H106,2)</f>
        <v>0</v>
      </c>
      <c r="K106" s="209" t="s">
        <v>180</v>
      </c>
      <c r="L106" s="46"/>
      <c r="M106" s="214" t="s">
        <v>19</v>
      </c>
      <c r="N106" s="215" t="s">
        <v>47</v>
      </c>
      <c r="O106" s="86"/>
      <c r="P106" s="216">
        <f>O106*H106</f>
        <v>0</v>
      </c>
      <c r="Q106" s="216">
        <v>0.01214</v>
      </c>
      <c r="R106" s="216">
        <f>Q106*H106</f>
        <v>1.5914326000000001</v>
      </c>
      <c r="S106" s="216">
        <v>0</v>
      </c>
      <c r="T106" s="21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8" t="s">
        <v>181</v>
      </c>
      <c r="AT106" s="218" t="s">
        <v>177</v>
      </c>
      <c r="AU106" s="218" t="s">
        <v>86</v>
      </c>
      <c r="AY106" s="19" t="s">
        <v>175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84</v>
      </c>
      <c r="BK106" s="219">
        <f>ROUND(I106*H106,2)</f>
        <v>0</v>
      </c>
      <c r="BL106" s="19" t="s">
        <v>181</v>
      </c>
      <c r="BM106" s="218" t="s">
        <v>723</v>
      </c>
    </row>
    <row r="107" s="13" customFormat="1">
      <c r="A107" s="13"/>
      <c r="B107" s="220"/>
      <c r="C107" s="221"/>
      <c r="D107" s="222" t="s">
        <v>183</v>
      </c>
      <c r="E107" s="223" t="s">
        <v>19</v>
      </c>
      <c r="F107" s="224" t="s">
        <v>724</v>
      </c>
      <c r="G107" s="221"/>
      <c r="H107" s="225">
        <v>131.09</v>
      </c>
      <c r="I107" s="226"/>
      <c r="J107" s="221"/>
      <c r="K107" s="221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183</v>
      </c>
      <c r="AU107" s="231" t="s">
        <v>86</v>
      </c>
      <c r="AV107" s="13" t="s">
        <v>86</v>
      </c>
      <c r="AW107" s="13" t="s">
        <v>37</v>
      </c>
      <c r="AX107" s="13" t="s">
        <v>84</v>
      </c>
      <c r="AY107" s="231" t="s">
        <v>175</v>
      </c>
    </row>
    <row r="108" s="2" customFormat="1">
      <c r="A108" s="40"/>
      <c r="B108" s="41"/>
      <c r="C108" s="207" t="s">
        <v>213</v>
      </c>
      <c r="D108" s="207" t="s">
        <v>177</v>
      </c>
      <c r="E108" s="208" t="s">
        <v>725</v>
      </c>
      <c r="F108" s="209" t="s">
        <v>726</v>
      </c>
      <c r="G108" s="210" t="s">
        <v>112</v>
      </c>
      <c r="H108" s="211">
        <v>131.09</v>
      </c>
      <c r="I108" s="212"/>
      <c r="J108" s="213">
        <f>ROUND(I108*H108,2)</f>
        <v>0</v>
      </c>
      <c r="K108" s="209" t="s">
        <v>180</v>
      </c>
      <c r="L108" s="46"/>
      <c r="M108" s="214" t="s">
        <v>19</v>
      </c>
      <c r="N108" s="215" t="s">
        <v>47</v>
      </c>
      <c r="O108" s="86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8" t="s">
        <v>181</v>
      </c>
      <c r="AT108" s="218" t="s">
        <v>177</v>
      </c>
      <c r="AU108" s="218" t="s">
        <v>86</v>
      </c>
      <c r="AY108" s="19" t="s">
        <v>175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84</v>
      </c>
      <c r="BK108" s="219">
        <f>ROUND(I108*H108,2)</f>
        <v>0</v>
      </c>
      <c r="BL108" s="19" t="s">
        <v>181</v>
      </c>
      <c r="BM108" s="218" t="s">
        <v>727</v>
      </c>
    </row>
    <row r="109" s="2" customFormat="1" ht="21.75" customHeight="1">
      <c r="A109" s="40"/>
      <c r="B109" s="41"/>
      <c r="C109" s="207" t="s">
        <v>223</v>
      </c>
      <c r="D109" s="207" t="s">
        <v>177</v>
      </c>
      <c r="E109" s="208" t="s">
        <v>728</v>
      </c>
      <c r="F109" s="209" t="s">
        <v>729</v>
      </c>
      <c r="G109" s="210" t="s">
        <v>287</v>
      </c>
      <c r="H109" s="211">
        <v>4.6859999999999999</v>
      </c>
      <c r="I109" s="212"/>
      <c r="J109" s="213">
        <f>ROUND(I109*H109,2)</f>
        <v>0</v>
      </c>
      <c r="K109" s="209" t="s">
        <v>180</v>
      </c>
      <c r="L109" s="46"/>
      <c r="M109" s="214" t="s">
        <v>19</v>
      </c>
      <c r="N109" s="215" t="s">
        <v>47</v>
      </c>
      <c r="O109" s="86"/>
      <c r="P109" s="216">
        <f>O109*H109</f>
        <v>0</v>
      </c>
      <c r="Q109" s="216">
        <v>1.04575</v>
      </c>
      <c r="R109" s="216">
        <f>Q109*H109</f>
        <v>4.9003844999999995</v>
      </c>
      <c r="S109" s="216">
        <v>0</v>
      </c>
      <c r="T109" s="21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8" t="s">
        <v>181</v>
      </c>
      <c r="AT109" s="218" t="s">
        <v>177</v>
      </c>
      <c r="AU109" s="218" t="s">
        <v>86</v>
      </c>
      <c r="AY109" s="19" t="s">
        <v>175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84</v>
      </c>
      <c r="BK109" s="219">
        <f>ROUND(I109*H109,2)</f>
        <v>0</v>
      </c>
      <c r="BL109" s="19" t="s">
        <v>181</v>
      </c>
      <c r="BM109" s="218" t="s">
        <v>730</v>
      </c>
    </row>
    <row r="110" s="2" customFormat="1">
      <c r="A110" s="40"/>
      <c r="B110" s="41"/>
      <c r="C110" s="42"/>
      <c r="D110" s="222" t="s">
        <v>217</v>
      </c>
      <c r="E110" s="42"/>
      <c r="F110" s="243" t="s">
        <v>731</v>
      </c>
      <c r="G110" s="42"/>
      <c r="H110" s="42"/>
      <c r="I110" s="244"/>
      <c r="J110" s="42"/>
      <c r="K110" s="42"/>
      <c r="L110" s="46"/>
      <c r="M110" s="245"/>
      <c r="N110" s="246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217</v>
      </c>
      <c r="AU110" s="19" t="s">
        <v>86</v>
      </c>
    </row>
    <row r="111" s="13" customFormat="1">
      <c r="A111" s="13"/>
      <c r="B111" s="220"/>
      <c r="C111" s="221"/>
      <c r="D111" s="222" t="s">
        <v>183</v>
      </c>
      <c r="E111" s="223" t="s">
        <v>19</v>
      </c>
      <c r="F111" s="224" t="s">
        <v>732</v>
      </c>
      <c r="G111" s="221"/>
      <c r="H111" s="225">
        <v>4.6859999999999999</v>
      </c>
      <c r="I111" s="226"/>
      <c r="J111" s="221"/>
      <c r="K111" s="221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183</v>
      </c>
      <c r="AU111" s="231" t="s">
        <v>86</v>
      </c>
      <c r="AV111" s="13" t="s">
        <v>86</v>
      </c>
      <c r="AW111" s="13" t="s">
        <v>37</v>
      </c>
      <c r="AX111" s="13" t="s">
        <v>84</v>
      </c>
      <c r="AY111" s="231" t="s">
        <v>175</v>
      </c>
    </row>
    <row r="112" s="2" customFormat="1" ht="16.5" customHeight="1">
      <c r="A112" s="40"/>
      <c r="B112" s="41"/>
      <c r="C112" s="207" t="s">
        <v>232</v>
      </c>
      <c r="D112" s="207" t="s">
        <v>177</v>
      </c>
      <c r="E112" s="208" t="s">
        <v>733</v>
      </c>
      <c r="F112" s="209" t="s">
        <v>734</v>
      </c>
      <c r="G112" s="210" t="s">
        <v>112</v>
      </c>
      <c r="H112" s="211">
        <v>131.09</v>
      </c>
      <c r="I112" s="212"/>
      <c r="J112" s="213">
        <f>ROUND(I112*H112,2)</f>
        <v>0</v>
      </c>
      <c r="K112" s="209" t="s">
        <v>180</v>
      </c>
      <c r="L112" s="46"/>
      <c r="M112" s="214" t="s">
        <v>19</v>
      </c>
      <c r="N112" s="215" t="s">
        <v>47</v>
      </c>
      <c r="O112" s="86"/>
      <c r="P112" s="216">
        <f>O112*H112</f>
        <v>0</v>
      </c>
      <c r="Q112" s="216">
        <v>0.0033999999999999998</v>
      </c>
      <c r="R112" s="216">
        <f>Q112*H112</f>
        <v>0.44570599999999999</v>
      </c>
      <c r="S112" s="216">
        <v>0</v>
      </c>
      <c r="T112" s="21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8" t="s">
        <v>181</v>
      </c>
      <c r="AT112" s="218" t="s">
        <v>177</v>
      </c>
      <c r="AU112" s="218" t="s">
        <v>86</v>
      </c>
      <c r="AY112" s="19" t="s">
        <v>175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84</v>
      </c>
      <c r="BK112" s="219">
        <f>ROUND(I112*H112,2)</f>
        <v>0</v>
      </c>
      <c r="BL112" s="19" t="s">
        <v>181</v>
      </c>
      <c r="BM112" s="218" t="s">
        <v>735</v>
      </c>
    </row>
    <row r="113" s="12" customFormat="1" ht="22.8" customHeight="1">
      <c r="A113" s="12"/>
      <c r="B113" s="191"/>
      <c r="C113" s="192"/>
      <c r="D113" s="193" t="s">
        <v>75</v>
      </c>
      <c r="E113" s="205" t="s">
        <v>181</v>
      </c>
      <c r="F113" s="205" t="s">
        <v>736</v>
      </c>
      <c r="G113" s="192"/>
      <c r="H113" s="192"/>
      <c r="I113" s="195"/>
      <c r="J113" s="206">
        <f>BK113</f>
        <v>0</v>
      </c>
      <c r="K113" s="192"/>
      <c r="L113" s="197"/>
      <c r="M113" s="198"/>
      <c r="N113" s="199"/>
      <c r="O113" s="199"/>
      <c r="P113" s="200">
        <f>SUM(P114:P118)</f>
        <v>0</v>
      </c>
      <c r="Q113" s="199"/>
      <c r="R113" s="200">
        <f>SUM(R114:R118)</f>
        <v>0.12408</v>
      </c>
      <c r="S113" s="199"/>
      <c r="T113" s="201">
        <f>SUM(T114:T118)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2" t="s">
        <v>84</v>
      </c>
      <c r="AT113" s="203" t="s">
        <v>75</v>
      </c>
      <c r="AU113" s="203" t="s">
        <v>84</v>
      </c>
      <c r="AY113" s="202" t="s">
        <v>175</v>
      </c>
      <c r="BK113" s="204">
        <f>SUM(BK114:BK118)</f>
        <v>0</v>
      </c>
    </row>
    <row r="114" s="2" customFormat="1" ht="16.5" customHeight="1">
      <c r="A114" s="40"/>
      <c r="B114" s="41"/>
      <c r="C114" s="207" t="s">
        <v>236</v>
      </c>
      <c r="D114" s="207" t="s">
        <v>177</v>
      </c>
      <c r="E114" s="208" t="s">
        <v>737</v>
      </c>
      <c r="F114" s="209" t="s">
        <v>738</v>
      </c>
      <c r="G114" s="210" t="s">
        <v>320</v>
      </c>
      <c r="H114" s="211">
        <v>40</v>
      </c>
      <c r="I114" s="212"/>
      <c r="J114" s="213">
        <f>ROUND(I114*H114,2)</f>
        <v>0</v>
      </c>
      <c r="K114" s="209" t="s">
        <v>19</v>
      </c>
      <c r="L114" s="46"/>
      <c r="M114" s="214" t="s">
        <v>19</v>
      </c>
      <c r="N114" s="215" t="s">
        <v>47</v>
      </c>
      <c r="O114" s="86"/>
      <c r="P114" s="216">
        <f>O114*H114</f>
        <v>0</v>
      </c>
      <c r="Q114" s="216">
        <v>0.0011999999999999999</v>
      </c>
      <c r="R114" s="216">
        <f>Q114*H114</f>
        <v>0.047999999999999994</v>
      </c>
      <c r="S114" s="216">
        <v>0</v>
      </c>
      <c r="T114" s="21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8" t="s">
        <v>181</v>
      </c>
      <c r="AT114" s="218" t="s">
        <v>177</v>
      </c>
      <c r="AU114" s="218" t="s">
        <v>86</v>
      </c>
      <c r="AY114" s="19" t="s">
        <v>175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84</v>
      </c>
      <c r="BK114" s="219">
        <f>ROUND(I114*H114,2)</f>
        <v>0</v>
      </c>
      <c r="BL114" s="19" t="s">
        <v>181</v>
      </c>
      <c r="BM114" s="218" t="s">
        <v>739</v>
      </c>
    </row>
    <row r="115" s="13" customFormat="1">
      <c r="A115" s="13"/>
      <c r="B115" s="220"/>
      <c r="C115" s="221"/>
      <c r="D115" s="222" t="s">
        <v>183</v>
      </c>
      <c r="E115" s="223" t="s">
        <v>19</v>
      </c>
      <c r="F115" s="224" t="s">
        <v>696</v>
      </c>
      <c r="G115" s="221"/>
      <c r="H115" s="225">
        <v>40</v>
      </c>
      <c r="I115" s="226"/>
      <c r="J115" s="221"/>
      <c r="K115" s="221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183</v>
      </c>
      <c r="AU115" s="231" t="s">
        <v>86</v>
      </c>
      <c r="AV115" s="13" t="s">
        <v>86</v>
      </c>
      <c r="AW115" s="13" t="s">
        <v>37</v>
      </c>
      <c r="AX115" s="13" t="s">
        <v>84</v>
      </c>
      <c r="AY115" s="231" t="s">
        <v>175</v>
      </c>
    </row>
    <row r="116" s="2" customFormat="1" ht="16.5" customHeight="1">
      <c r="A116" s="40"/>
      <c r="B116" s="41"/>
      <c r="C116" s="257" t="s">
        <v>240</v>
      </c>
      <c r="D116" s="257" t="s">
        <v>298</v>
      </c>
      <c r="E116" s="258" t="s">
        <v>740</v>
      </c>
      <c r="F116" s="259" t="s">
        <v>741</v>
      </c>
      <c r="G116" s="260" t="s">
        <v>123</v>
      </c>
      <c r="H116" s="261">
        <v>24</v>
      </c>
      <c r="I116" s="262"/>
      <c r="J116" s="263">
        <f>ROUND(I116*H116,2)</f>
        <v>0</v>
      </c>
      <c r="K116" s="259" t="s">
        <v>19</v>
      </c>
      <c r="L116" s="264"/>
      <c r="M116" s="265" t="s">
        <v>19</v>
      </c>
      <c r="N116" s="266" t="s">
        <v>47</v>
      </c>
      <c r="O116" s="86"/>
      <c r="P116" s="216">
        <f>O116*H116</f>
        <v>0</v>
      </c>
      <c r="Q116" s="216">
        <v>0.0031700000000000001</v>
      </c>
      <c r="R116" s="216">
        <f>Q116*H116</f>
        <v>0.076080000000000009</v>
      </c>
      <c r="S116" s="216">
        <v>0</v>
      </c>
      <c r="T116" s="21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8" t="s">
        <v>213</v>
      </c>
      <c r="AT116" s="218" t="s">
        <v>298</v>
      </c>
      <c r="AU116" s="218" t="s">
        <v>86</v>
      </c>
      <c r="AY116" s="19" t="s">
        <v>175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84</v>
      </c>
      <c r="BK116" s="219">
        <f>ROUND(I116*H116,2)</f>
        <v>0</v>
      </c>
      <c r="BL116" s="19" t="s">
        <v>181</v>
      </c>
      <c r="BM116" s="218" t="s">
        <v>742</v>
      </c>
    </row>
    <row r="117" s="2" customFormat="1">
      <c r="A117" s="40"/>
      <c r="B117" s="41"/>
      <c r="C117" s="42"/>
      <c r="D117" s="222" t="s">
        <v>217</v>
      </c>
      <c r="E117" s="42"/>
      <c r="F117" s="243" t="s">
        <v>743</v>
      </c>
      <c r="G117" s="42"/>
      <c r="H117" s="42"/>
      <c r="I117" s="244"/>
      <c r="J117" s="42"/>
      <c r="K117" s="42"/>
      <c r="L117" s="46"/>
      <c r="M117" s="245"/>
      <c r="N117" s="246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217</v>
      </c>
      <c r="AU117" s="19" t="s">
        <v>86</v>
      </c>
    </row>
    <row r="118" s="13" customFormat="1">
      <c r="A118" s="13"/>
      <c r="B118" s="220"/>
      <c r="C118" s="221"/>
      <c r="D118" s="222" t="s">
        <v>183</v>
      </c>
      <c r="E118" s="223" t="s">
        <v>19</v>
      </c>
      <c r="F118" s="224" t="s">
        <v>744</v>
      </c>
      <c r="G118" s="221"/>
      <c r="H118" s="225">
        <v>24</v>
      </c>
      <c r="I118" s="226"/>
      <c r="J118" s="221"/>
      <c r="K118" s="221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183</v>
      </c>
      <c r="AU118" s="231" t="s">
        <v>86</v>
      </c>
      <c r="AV118" s="13" t="s">
        <v>86</v>
      </c>
      <c r="AW118" s="13" t="s">
        <v>37</v>
      </c>
      <c r="AX118" s="13" t="s">
        <v>84</v>
      </c>
      <c r="AY118" s="231" t="s">
        <v>175</v>
      </c>
    </row>
    <row r="119" s="12" customFormat="1" ht="22.8" customHeight="1">
      <c r="A119" s="12"/>
      <c r="B119" s="191"/>
      <c r="C119" s="192"/>
      <c r="D119" s="193" t="s">
        <v>75</v>
      </c>
      <c r="E119" s="205" t="s">
        <v>205</v>
      </c>
      <c r="F119" s="205" t="s">
        <v>745</v>
      </c>
      <c r="G119" s="192"/>
      <c r="H119" s="192"/>
      <c r="I119" s="195"/>
      <c r="J119" s="206">
        <f>BK119</f>
        <v>0</v>
      </c>
      <c r="K119" s="192"/>
      <c r="L119" s="197"/>
      <c r="M119" s="198"/>
      <c r="N119" s="199"/>
      <c r="O119" s="199"/>
      <c r="P119" s="200">
        <f>SUM(P120:P123)</f>
        <v>0</v>
      </c>
      <c r="Q119" s="199"/>
      <c r="R119" s="200">
        <f>SUM(R120:R123)</f>
        <v>0.0058799999999999998</v>
      </c>
      <c r="S119" s="199"/>
      <c r="T119" s="201">
        <f>SUM(T120:T123)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84</v>
      </c>
      <c r="AT119" s="203" t="s">
        <v>75</v>
      </c>
      <c r="AU119" s="203" t="s">
        <v>84</v>
      </c>
      <c r="AY119" s="202" t="s">
        <v>175</v>
      </c>
      <c r="BK119" s="204">
        <f>SUM(BK120:BK123)</f>
        <v>0</v>
      </c>
    </row>
    <row r="120" s="2" customFormat="1">
      <c r="A120" s="40"/>
      <c r="B120" s="41"/>
      <c r="C120" s="207" t="s">
        <v>247</v>
      </c>
      <c r="D120" s="207" t="s">
        <v>177</v>
      </c>
      <c r="E120" s="208" t="s">
        <v>746</v>
      </c>
      <c r="F120" s="209" t="s">
        <v>747</v>
      </c>
      <c r="G120" s="210" t="s">
        <v>123</v>
      </c>
      <c r="H120" s="211">
        <v>56</v>
      </c>
      <c r="I120" s="212"/>
      <c r="J120" s="213">
        <f>ROUND(I120*H120,2)</f>
        <v>0</v>
      </c>
      <c r="K120" s="209" t="s">
        <v>180</v>
      </c>
      <c r="L120" s="46"/>
      <c r="M120" s="214" t="s">
        <v>19</v>
      </c>
      <c r="N120" s="215" t="s">
        <v>47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181</v>
      </c>
      <c r="AT120" s="218" t="s">
        <v>177</v>
      </c>
      <c r="AU120" s="218" t="s">
        <v>86</v>
      </c>
      <c r="AY120" s="19" t="s">
        <v>175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84</v>
      </c>
      <c r="BK120" s="219">
        <f>ROUND(I120*H120,2)</f>
        <v>0</v>
      </c>
      <c r="BL120" s="19" t="s">
        <v>181</v>
      </c>
      <c r="BM120" s="218" t="s">
        <v>748</v>
      </c>
    </row>
    <row r="121" s="13" customFormat="1">
      <c r="A121" s="13"/>
      <c r="B121" s="220"/>
      <c r="C121" s="221"/>
      <c r="D121" s="222" t="s">
        <v>183</v>
      </c>
      <c r="E121" s="223" t="s">
        <v>19</v>
      </c>
      <c r="F121" s="224" t="s">
        <v>694</v>
      </c>
      <c r="G121" s="221"/>
      <c r="H121" s="225">
        <v>56</v>
      </c>
      <c r="I121" s="226"/>
      <c r="J121" s="221"/>
      <c r="K121" s="221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183</v>
      </c>
      <c r="AU121" s="231" t="s">
        <v>86</v>
      </c>
      <c r="AV121" s="13" t="s">
        <v>86</v>
      </c>
      <c r="AW121" s="13" t="s">
        <v>37</v>
      </c>
      <c r="AX121" s="13" t="s">
        <v>84</v>
      </c>
      <c r="AY121" s="231" t="s">
        <v>175</v>
      </c>
    </row>
    <row r="122" s="2" customFormat="1" ht="16.5" customHeight="1">
      <c r="A122" s="40"/>
      <c r="B122" s="41"/>
      <c r="C122" s="257" t="s">
        <v>255</v>
      </c>
      <c r="D122" s="257" t="s">
        <v>298</v>
      </c>
      <c r="E122" s="258" t="s">
        <v>749</v>
      </c>
      <c r="F122" s="259" t="s">
        <v>750</v>
      </c>
      <c r="G122" s="260" t="s">
        <v>123</v>
      </c>
      <c r="H122" s="261">
        <v>58.799999999999997</v>
      </c>
      <c r="I122" s="262"/>
      <c r="J122" s="263">
        <f>ROUND(I122*H122,2)</f>
        <v>0</v>
      </c>
      <c r="K122" s="259" t="s">
        <v>19</v>
      </c>
      <c r="L122" s="264"/>
      <c r="M122" s="265" t="s">
        <v>19</v>
      </c>
      <c r="N122" s="266" t="s">
        <v>47</v>
      </c>
      <c r="O122" s="86"/>
      <c r="P122" s="216">
        <f>O122*H122</f>
        <v>0</v>
      </c>
      <c r="Q122" s="216">
        <v>0.00010000000000000001</v>
      </c>
      <c r="R122" s="216">
        <f>Q122*H122</f>
        <v>0.0058799999999999998</v>
      </c>
      <c r="S122" s="216">
        <v>0</v>
      </c>
      <c r="T122" s="21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8" t="s">
        <v>213</v>
      </c>
      <c r="AT122" s="218" t="s">
        <v>298</v>
      </c>
      <c r="AU122" s="218" t="s">
        <v>86</v>
      </c>
      <c r="AY122" s="19" t="s">
        <v>175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84</v>
      </c>
      <c r="BK122" s="219">
        <f>ROUND(I122*H122,2)</f>
        <v>0</v>
      </c>
      <c r="BL122" s="19" t="s">
        <v>181</v>
      </c>
      <c r="BM122" s="218" t="s">
        <v>751</v>
      </c>
    </row>
    <row r="123" s="13" customFormat="1">
      <c r="A123" s="13"/>
      <c r="B123" s="220"/>
      <c r="C123" s="221"/>
      <c r="D123" s="222" t="s">
        <v>183</v>
      </c>
      <c r="E123" s="221"/>
      <c r="F123" s="224" t="s">
        <v>1143</v>
      </c>
      <c r="G123" s="221"/>
      <c r="H123" s="225">
        <v>58.799999999999997</v>
      </c>
      <c r="I123" s="226"/>
      <c r="J123" s="221"/>
      <c r="K123" s="221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183</v>
      </c>
      <c r="AU123" s="231" t="s">
        <v>86</v>
      </c>
      <c r="AV123" s="13" t="s">
        <v>86</v>
      </c>
      <c r="AW123" s="13" t="s">
        <v>4</v>
      </c>
      <c r="AX123" s="13" t="s">
        <v>84</v>
      </c>
      <c r="AY123" s="231" t="s">
        <v>175</v>
      </c>
    </row>
    <row r="124" s="12" customFormat="1" ht="22.8" customHeight="1">
      <c r="A124" s="12"/>
      <c r="B124" s="191"/>
      <c r="C124" s="192"/>
      <c r="D124" s="193" t="s">
        <v>75</v>
      </c>
      <c r="E124" s="205" t="s">
        <v>223</v>
      </c>
      <c r="F124" s="205" t="s">
        <v>499</v>
      </c>
      <c r="G124" s="192"/>
      <c r="H124" s="192"/>
      <c r="I124" s="195"/>
      <c r="J124" s="206">
        <f>BK124</f>
        <v>0</v>
      </c>
      <c r="K124" s="192"/>
      <c r="L124" s="197"/>
      <c r="M124" s="198"/>
      <c r="N124" s="199"/>
      <c r="O124" s="199"/>
      <c r="P124" s="200">
        <f>SUM(P125:P207)</f>
        <v>0</v>
      </c>
      <c r="Q124" s="199"/>
      <c r="R124" s="200">
        <f>SUM(R125:R207)</f>
        <v>88.615965000000017</v>
      </c>
      <c r="S124" s="199"/>
      <c r="T124" s="201">
        <f>SUM(T125:T207)</f>
        <v>139.81899999999999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2" t="s">
        <v>84</v>
      </c>
      <c r="AT124" s="203" t="s">
        <v>75</v>
      </c>
      <c r="AU124" s="203" t="s">
        <v>84</v>
      </c>
      <c r="AY124" s="202" t="s">
        <v>175</v>
      </c>
      <c r="BK124" s="204">
        <f>SUM(BK125:BK207)</f>
        <v>0</v>
      </c>
    </row>
    <row r="125" s="2" customFormat="1" ht="16.5" customHeight="1">
      <c r="A125" s="40"/>
      <c r="B125" s="41"/>
      <c r="C125" s="207" t="s">
        <v>8</v>
      </c>
      <c r="D125" s="207" t="s">
        <v>177</v>
      </c>
      <c r="E125" s="208" t="s">
        <v>958</v>
      </c>
      <c r="F125" s="209" t="s">
        <v>959</v>
      </c>
      <c r="G125" s="210" t="s">
        <v>123</v>
      </c>
      <c r="H125" s="211">
        <v>159.40000000000001</v>
      </c>
      <c r="I125" s="212"/>
      <c r="J125" s="213">
        <f>ROUND(I125*H125,2)</f>
        <v>0</v>
      </c>
      <c r="K125" s="209" t="s">
        <v>180</v>
      </c>
      <c r="L125" s="46"/>
      <c r="M125" s="214" t="s">
        <v>19</v>
      </c>
      <c r="N125" s="215" t="s">
        <v>47</v>
      </c>
      <c r="O125" s="86"/>
      <c r="P125" s="216">
        <f>O125*H125</f>
        <v>0</v>
      </c>
      <c r="Q125" s="216">
        <v>0.00073999999999999999</v>
      </c>
      <c r="R125" s="216">
        <f>Q125*H125</f>
        <v>0.11795600000000001</v>
      </c>
      <c r="S125" s="216">
        <v>0</v>
      </c>
      <c r="T125" s="21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8" t="s">
        <v>181</v>
      </c>
      <c r="AT125" s="218" t="s">
        <v>177</v>
      </c>
      <c r="AU125" s="218" t="s">
        <v>86</v>
      </c>
      <c r="AY125" s="19" t="s">
        <v>175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84</v>
      </c>
      <c r="BK125" s="219">
        <f>ROUND(I125*H125,2)</f>
        <v>0</v>
      </c>
      <c r="BL125" s="19" t="s">
        <v>181</v>
      </c>
      <c r="BM125" s="218" t="s">
        <v>1144</v>
      </c>
    </row>
    <row r="126" s="13" customFormat="1">
      <c r="A126" s="13"/>
      <c r="B126" s="220"/>
      <c r="C126" s="221"/>
      <c r="D126" s="222" t="s">
        <v>183</v>
      </c>
      <c r="E126" s="223" t="s">
        <v>19</v>
      </c>
      <c r="F126" s="224" t="s">
        <v>689</v>
      </c>
      <c r="G126" s="221"/>
      <c r="H126" s="225">
        <v>159.40000000000001</v>
      </c>
      <c r="I126" s="226"/>
      <c r="J126" s="221"/>
      <c r="K126" s="221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183</v>
      </c>
      <c r="AU126" s="231" t="s">
        <v>86</v>
      </c>
      <c r="AV126" s="13" t="s">
        <v>86</v>
      </c>
      <c r="AW126" s="13" t="s">
        <v>37</v>
      </c>
      <c r="AX126" s="13" t="s">
        <v>84</v>
      </c>
      <c r="AY126" s="231" t="s">
        <v>175</v>
      </c>
    </row>
    <row r="127" s="2" customFormat="1" ht="16.5" customHeight="1">
      <c r="A127" s="40"/>
      <c r="B127" s="41"/>
      <c r="C127" s="257" t="s">
        <v>267</v>
      </c>
      <c r="D127" s="257" t="s">
        <v>298</v>
      </c>
      <c r="E127" s="258" t="s">
        <v>963</v>
      </c>
      <c r="F127" s="259" t="s">
        <v>964</v>
      </c>
      <c r="G127" s="260" t="s">
        <v>287</v>
      </c>
      <c r="H127" s="261">
        <v>13.390000000000001</v>
      </c>
      <c r="I127" s="262"/>
      <c r="J127" s="263">
        <f>ROUND(I127*H127,2)</f>
        <v>0</v>
      </c>
      <c r="K127" s="259" t="s">
        <v>180</v>
      </c>
      <c r="L127" s="264"/>
      <c r="M127" s="265" t="s">
        <v>19</v>
      </c>
      <c r="N127" s="266" t="s">
        <v>47</v>
      </c>
      <c r="O127" s="86"/>
      <c r="P127" s="216">
        <f>O127*H127</f>
        <v>0</v>
      </c>
      <c r="Q127" s="216">
        <v>1</v>
      </c>
      <c r="R127" s="216">
        <f>Q127*H127</f>
        <v>13.390000000000001</v>
      </c>
      <c r="S127" s="216">
        <v>0</v>
      </c>
      <c r="T127" s="21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8" t="s">
        <v>213</v>
      </c>
      <c r="AT127" s="218" t="s">
        <v>298</v>
      </c>
      <c r="AU127" s="218" t="s">
        <v>86</v>
      </c>
      <c r="AY127" s="19" t="s">
        <v>175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9" t="s">
        <v>84</v>
      </c>
      <c r="BK127" s="219">
        <f>ROUND(I127*H127,2)</f>
        <v>0</v>
      </c>
      <c r="BL127" s="19" t="s">
        <v>181</v>
      </c>
      <c r="BM127" s="218" t="s">
        <v>1145</v>
      </c>
    </row>
    <row r="128" s="2" customFormat="1">
      <c r="A128" s="40"/>
      <c r="B128" s="41"/>
      <c r="C128" s="42"/>
      <c r="D128" s="222" t="s">
        <v>217</v>
      </c>
      <c r="E128" s="42"/>
      <c r="F128" s="243" t="s">
        <v>1097</v>
      </c>
      <c r="G128" s="42"/>
      <c r="H128" s="42"/>
      <c r="I128" s="244"/>
      <c r="J128" s="42"/>
      <c r="K128" s="42"/>
      <c r="L128" s="46"/>
      <c r="M128" s="245"/>
      <c r="N128" s="24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217</v>
      </c>
      <c r="AU128" s="19" t="s">
        <v>86</v>
      </c>
    </row>
    <row r="129" s="13" customFormat="1">
      <c r="A129" s="13"/>
      <c r="B129" s="220"/>
      <c r="C129" s="221"/>
      <c r="D129" s="222" t="s">
        <v>183</v>
      </c>
      <c r="E129" s="223" t="s">
        <v>19</v>
      </c>
      <c r="F129" s="224" t="s">
        <v>1098</v>
      </c>
      <c r="G129" s="221"/>
      <c r="H129" s="225">
        <v>13.390000000000001</v>
      </c>
      <c r="I129" s="226"/>
      <c r="J129" s="221"/>
      <c r="K129" s="221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183</v>
      </c>
      <c r="AU129" s="231" t="s">
        <v>86</v>
      </c>
      <c r="AV129" s="13" t="s">
        <v>86</v>
      </c>
      <c r="AW129" s="13" t="s">
        <v>37</v>
      </c>
      <c r="AX129" s="13" t="s">
        <v>84</v>
      </c>
      <c r="AY129" s="231" t="s">
        <v>175</v>
      </c>
    </row>
    <row r="130" s="2" customFormat="1" ht="16.5" customHeight="1">
      <c r="A130" s="40"/>
      <c r="B130" s="41"/>
      <c r="C130" s="207" t="s">
        <v>273</v>
      </c>
      <c r="D130" s="207" t="s">
        <v>177</v>
      </c>
      <c r="E130" s="208" t="s">
        <v>753</v>
      </c>
      <c r="F130" s="209" t="s">
        <v>754</v>
      </c>
      <c r="G130" s="210" t="s">
        <v>112</v>
      </c>
      <c r="H130" s="211">
        <v>3.3599999999999999</v>
      </c>
      <c r="I130" s="212"/>
      <c r="J130" s="213">
        <f>ROUND(I130*H130,2)</f>
        <v>0</v>
      </c>
      <c r="K130" s="209" t="s">
        <v>180</v>
      </c>
      <c r="L130" s="46"/>
      <c r="M130" s="214" t="s">
        <v>19</v>
      </c>
      <c r="N130" s="215" t="s">
        <v>47</v>
      </c>
      <c r="O130" s="86"/>
      <c r="P130" s="216">
        <f>O130*H130</f>
        <v>0</v>
      </c>
      <c r="Q130" s="216">
        <v>0.00063000000000000003</v>
      </c>
      <c r="R130" s="216">
        <f>Q130*H130</f>
        <v>0.0021167999999999998</v>
      </c>
      <c r="S130" s="216">
        <v>0</v>
      </c>
      <c r="T130" s="21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8" t="s">
        <v>181</v>
      </c>
      <c r="AT130" s="218" t="s">
        <v>177</v>
      </c>
      <c r="AU130" s="218" t="s">
        <v>86</v>
      </c>
      <c r="AY130" s="19" t="s">
        <v>175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84</v>
      </c>
      <c r="BK130" s="219">
        <f>ROUND(I130*H130,2)</f>
        <v>0</v>
      </c>
      <c r="BL130" s="19" t="s">
        <v>181</v>
      </c>
      <c r="BM130" s="218" t="s">
        <v>901</v>
      </c>
    </row>
    <row r="131" s="13" customFormat="1">
      <c r="A131" s="13"/>
      <c r="B131" s="220"/>
      <c r="C131" s="221"/>
      <c r="D131" s="222" t="s">
        <v>183</v>
      </c>
      <c r="E131" s="223" t="s">
        <v>19</v>
      </c>
      <c r="F131" s="224" t="s">
        <v>756</v>
      </c>
      <c r="G131" s="221"/>
      <c r="H131" s="225">
        <v>3.3599999999999999</v>
      </c>
      <c r="I131" s="226"/>
      <c r="J131" s="221"/>
      <c r="K131" s="221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183</v>
      </c>
      <c r="AU131" s="231" t="s">
        <v>86</v>
      </c>
      <c r="AV131" s="13" t="s">
        <v>86</v>
      </c>
      <c r="AW131" s="13" t="s">
        <v>37</v>
      </c>
      <c r="AX131" s="13" t="s">
        <v>84</v>
      </c>
      <c r="AY131" s="231" t="s">
        <v>175</v>
      </c>
    </row>
    <row r="132" s="2" customFormat="1" ht="21.75" customHeight="1">
      <c r="A132" s="40"/>
      <c r="B132" s="41"/>
      <c r="C132" s="207" t="s">
        <v>279</v>
      </c>
      <c r="D132" s="207" t="s">
        <v>177</v>
      </c>
      <c r="E132" s="208" t="s">
        <v>757</v>
      </c>
      <c r="F132" s="209" t="s">
        <v>758</v>
      </c>
      <c r="G132" s="210" t="s">
        <v>123</v>
      </c>
      <c r="H132" s="211">
        <v>80</v>
      </c>
      <c r="I132" s="212"/>
      <c r="J132" s="213">
        <f>ROUND(I132*H132,2)</f>
        <v>0</v>
      </c>
      <c r="K132" s="209" t="s">
        <v>180</v>
      </c>
      <c r="L132" s="46"/>
      <c r="M132" s="214" t="s">
        <v>19</v>
      </c>
      <c r="N132" s="215" t="s">
        <v>47</v>
      </c>
      <c r="O132" s="86"/>
      <c r="P132" s="216">
        <f>O132*H132</f>
        <v>0</v>
      </c>
      <c r="Q132" s="216">
        <v>0.00017000000000000001</v>
      </c>
      <c r="R132" s="216">
        <f>Q132*H132</f>
        <v>0.013600000000000001</v>
      </c>
      <c r="S132" s="216">
        <v>0</v>
      </c>
      <c r="T132" s="21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8" t="s">
        <v>181</v>
      </c>
      <c r="AT132" s="218" t="s">
        <v>177</v>
      </c>
      <c r="AU132" s="218" t="s">
        <v>86</v>
      </c>
      <c r="AY132" s="19" t="s">
        <v>175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9" t="s">
        <v>84</v>
      </c>
      <c r="BK132" s="219">
        <f>ROUND(I132*H132,2)</f>
        <v>0</v>
      </c>
      <c r="BL132" s="19" t="s">
        <v>181</v>
      </c>
      <c r="BM132" s="218" t="s">
        <v>759</v>
      </c>
    </row>
    <row r="133" s="13" customFormat="1">
      <c r="A133" s="13"/>
      <c r="B133" s="220"/>
      <c r="C133" s="221"/>
      <c r="D133" s="222" t="s">
        <v>183</v>
      </c>
      <c r="E133" s="223" t="s">
        <v>19</v>
      </c>
      <c r="F133" s="224" t="s">
        <v>760</v>
      </c>
      <c r="G133" s="221"/>
      <c r="H133" s="225">
        <v>56</v>
      </c>
      <c r="I133" s="226"/>
      <c r="J133" s="221"/>
      <c r="K133" s="221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183</v>
      </c>
      <c r="AU133" s="231" t="s">
        <v>86</v>
      </c>
      <c r="AV133" s="13" t="s">
        <v>86</v>
      </c>
      <c r="AW133" s="13" t="s">
        <v>37</v>
      </c>
      <c r="AX133" s="13" t="s">
        <v>76</v>
      </c>
      <c r="AY133" s="231" t="s">
        <v>175</v>
      </c>
    </row>
    <row r="134" s="13" customFormat="1">
      <c r="A134" s="13"/>
      <c r="B134" s="220"/>
      <c r="C134" s="221"/>
      <c r="D134" s="222" t="s">
        <v>183</v>
      </c>
      <c r="E134" s="223" t="s">
        <v>19</v>
      </c>
      <c r="F134" s="224" t="s">
        <v>761</v>
      </c>
      <c r="G134" s="221"/>
      <c r="H134" s="225">
        <v>24</v>
      </c>
      <c r="I134" s="226"/>
      <c r="J134" s="221"/>
      <c r="K134" s="221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183</v>
      </c>
      <c r="AU134" s="231" t="s">
        <v>86</v>
      </c>
      <c r="AV134" s="13" t="s">
        <v>86</v>
      </c>
      <c r="AW134" s="13" t="s">
        <v>37</v>
      </c>
      <c r="AX134" s="13" t="s">
        <v>76</v>
      </c>
      <c r="AY134" s="231" t="s">
        <v>175</v>
      </c>
    </row>
    <row r="135" s="14" customFormat="1">
      <c r="A135" s="14"/>
      <c r="B135" s="232"/>
      <c r="C135" s="233"/>
      <c r="D135" s="222" t="s">
        <v>183</v>
      </c>
      <c r="E135" s="234" t="s">
        <v>19</v>
      </c>
      <c r="F135" s="235" t="s">
        <v>204</v>
      </c>
      <c r="G135" s="233"/>
      <c r="H135" s="236">
        <v>80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183</v>
      </c>
      <c r="AU135" s="242" t="s">
        <v>86</v>
      </c>
      <c r="AV135" s="14" t="s">
        <v>181</v>
      </c>
      <c r="AW135" s="14" t="s">
        <v>37</v>
      </c>
      <c r="AX135" s="14" t="s">
        <v>84</v>
      </c>
      <c r="AY135" s="242" t="s">
        <v>175</v>
      </c>
    </row>
    <row r="136" s="2" customFormat="1">
      <c r="A136" s="40"/>
      <c r="B136" s="41"/>
      <c r="C136" s="207" t="s">
        <v>284</v>
      </c>
      <c r="D136" s="207" t="s">
        <v>177</v>
      </c>
      <c r="E136" s="208" t="s">
        <v>762</v>
      </c>
      <c r="F136" s="209" t="s">
        <v>763</v>
      </c>
      <c r="G136" s="210" t="s">
        <v>112</v>
      </c>
      <c r="H136" s="211">
        <v>511.30000000000001</v>
      </c>
      <c r="I136" s="212"/>
      <c r="J136" s="213">
        <f>ROUND(I136*H136,2)</f>
        <v>0</v>
      </c>
      <c r="K136" s="209" t="s">
        <v>180</v>
      </c>
      <c r="L136" s="46"/>
      <c r="M136" s="214" t="s">
        <v>19</v>
      </c>
      <c r="N136" s="215" t="s">
        <v>47</v>
      </c>
      <c r="O136" s="86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8" t="s">
        <v>181</v>
      </c>
      <c r="AT136" s="218" t="s">
        <v>177</v>
      </c>
      <c r="AU136" s="218" t="s">
        <v>86</v>
      </c>
      <c r="AY136" s="19" t="s">
        <v>175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9" t="s">
        <v>84</v>
      </c>
      <c r="BK136" s="219">
        <f>ROUND(I136*H136,2)</f>
        <v>0</v>
      </c>
      <c r="BL136" s="19" t="s">
        <v>181</v>
      </c>
      <c r="BM136" s="218" t="s">
        <v>764</v>
      </c>
    </row>
    <row r="137" s="13" customFormat="1">
      <c r="A137" s="13"/>
      <c r="B137" s="220"/>
      <c r="C137" s="221"/>
      <c r="D137" s="222" t="s">
        <v>183</v>
      </c>
      <c r="E137" s="223" t="s">
        <v>19</v>
      </c>
      <c r="F137" s="224" t="s">
        <v>686</v>
      </c>
      <c r="G137" s="221"/>
      <c r="H137" s="225">
        <v>511.30000000000001</v>
      </c>
      <c r="I137" s="226"/>
      <c r="J137" s="221"/>
      <c r="K137" s="221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183</v>
      </c>
      <c r="AU137" s="231" t="s">
        <v>86</v>
      </c>
      <c r="AV137" s="13" t="s">
        <v>86</v>
      </c>
      <c r="AW137" s="13" t="s">
        <v>37</v>
      </c>
      <c r="AX137" s="13" t="s">
        <v>84</v>
      </c>
      <c r="AY137" s="231" t="s">
        <v>175</v>
      </c>
    </row>
    <row r="138" s="2" customFormat="1">
      <c r="A138" s="40"/>
      <c r="B138" s="41"/>
      <c r="C138" s="207" t="s">
        <v>290</v>
      </c>
      <c r="D138" s="207" t="s">
        <v>177</v>
      </c>
      <c r="E138" s="208" t="s">
        <v>765</v>
      </c>
      <c r="F138" s="209" t="s">
        <v>766</v>
      </c>
      <c r="G138" s="210" t="s">
        <v>112</v>
      </c>
      <c r="H138" s="211">
        <v>23008.5</v>
      </c>
      <c r="I138" s="212"/>
      <c r="J138" s="213">
        <f>ROUND(I138*H138,2)</f>
        <v>0</v>
      </c>
      <c r="K138" s="209" t="s">
        <v>180</v>
      </c>
      <c r="L138" s="46"/>
      <c r="M138" s="214" t="s">
        <v>19</v>
      </c>
      <c r="N138" s="215" t="s">
        <v>47</v>
      </c>
      <c r="O138" s="86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8" t="s">
        <v>181</v>
      </c>
      <c r="AT138" s="218" t="s">
        <v>177</v>
      </c>
      <c r="AU138" s="218" t="s">
        <v>86</v>
      </c>
      <c r="AY138" s="19" t="s">
        <v>175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84</v>
      </c>
      <c r="BK138" s="219">
        <f>ROUND(I138*H138,2)</f>
        <v>0</v>
      </c>
      <c r="BL138" s="19" t="s">
        <v>181</v>
      </c>
      <c r="BM138" s="218" t="s">
        <v>767</v>
      </c>
    </row>
    <row r="139" s="13" customFormat="1">
      <c r="A139" s="13"/>
      <c r="B139" s="220"/>
      <c r="C139" s="221"/>
      <c r="D139" s="222" t="s">
        <v>183</v>
      </c>
      <c r="E139" s="221"/>
      <c r="F139" s="224" t="s">
        <v>1146</v>
      </c>
      <c r="G139" s="221"/>
      <c r="H139" s="225">
        <v>23008.5</v>
      </c>
      <c r="I139" s="226"/>
      <c r="J139" s="221"/>
      <c r="K139" s="221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183</v>
      </c>
      <c r="AU139" s="231" t="s">
        <v>86</v>
      </c>
      <c r="AV139" s="13" t="s">
        <v>86</v>
      </c>
      <c r="AW139" s="13" t="s">
        <v>4</v>
      </c>
      <c r="AX139" s="13" t="s">
        <v>84</v>
      </c>
      <c r="AY139" s="231" t="s">
        <v>175</v>
      </c>
    </row>
    <row r="140" s="2" customFormat="1">
      <c r="A140" s="40"/>
      <c r="B140" s="41"/>
      <c r="C140" s="207" t="s">
        <v>7</v>
      </c>
      <c r="D140" s="207" t="s">
        <v>177</v>
      </c>
      <c r="E140" s="208" t="s">
        <v>769</v>
      </c>
      <c r="F140" s="209" t="s">
        <v>770</v>
      </c>
      <c r="G140" s="210" t="s">
        <v>112</v>
      </c>
      <c r="H140" s="211">
        <v>511.30000000000001</v>
      </c>
      <c r="I140" s="212"/>
      <c r="J140" s="213">
        <f>ROUND(I140*H140,2)</f>
        <v>0</v>
      </c>
      <c r="K140" s="209" t="s">
        <v>180</v>
      </c>
      <c r="L140" s="46"/>
      <c r="M140" s="214" t="s">
        <v>19</v>
      </c>
      <c r="N140" s="215" t="s">
        <v>47</v>
      </c>
      <c r="O140" s="86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8" t="s">
        <v>181</v>
      </c>
      <c r="AT140" s="218" t="s">
        <v>177</v>
      </c>
      <c r="AU140" s="218" t="s">
        <v>86</v>
      </c>
      <c r="AY140" s="19" t="s">
        <v>175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84</v>
      </c>
      <c r="BK140" s="219">
        <f>ROUND(I140*H140,2)</f>
        <v>0</v>
      </c>
      <c r="BL140" s="19" t="s">
        <v>181</v>
      </c>
      <c r="BM140" s="218" t="s">
        <v>771</v>
      </c>
    </row>
    <row r="141" s="2" customFormat="1" ht="16.5" customHeight="1">
      <c r="A141" s="40"/>
      <c r="B141" s="41"/>
      <c r="C141" s="207" t="s">
        <v>297</v>
      </c>
      <c r="D141" s="207" t="s">
        <v>177</v>
      </c>
      <c r="E141" s="208" t="s">
        <v>772</v>
      </c>
      <c r="F141" s="209" t="s">
        <v>773</v>
      </c>
      <c r="G141" s="210" t="s">
        <v>112</v>
      </c>
      <c r="H141" s="211">
        <v>511.30000000000001</v>
      </c>
      <c r="I141" s="212"/>
      <c r="J141" s="213">
        <f>ROUND(I141*H141,2)</f>
        <v>0</v>
      </c>
      <c r="K141" s="209" t="s">
        <v>180</v>
      </c>
      <c r="L141" s="46"/>
      <c r="M141" s="214" t="s">
        <v>19</v>
      </c>
      <c r="N141" s="215" t="s">
        <v>47</v>
      </c>
      <c r="O141" s="86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8" t="s">
        <v>181</v>
      </c>
      <c r="AT141" s="218" t="s">
        <v>177</v>
      </c>
      <c r="AU141" s="218" t="s">
        <v>86</v>
      </c>
      <c r="AY141" s="19" t="s">
        <v>175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9" t="s">
        <v>84</v>
      </c>
      <c r="BK141" s="219">
        <f>ROUND(I141*H141,2)</f>
        <v>0</v>
      </c>
      <c r="BL141" s="19" t="s">
        <v>181</v>
      </c>
      <c r="BM141" s="218" t="s">
        <v>1147</v>
      </c>
    </row>
    <row r="142" s="13" customFormat="1">
      <c r="A142" s="13"/>
      <c r="B142" s="220"/>
      <c r="C142" s="221"/>
      <c r="D142" s="222" t="s">
        <v>183</v>
      </c>
      <c r="E142" s="223" t="s">
        <v>19</v>
      </c>
      <c r="F142" s="224" t="s">
        <v>686</v>
      </c>
      <c r="G142" s="221"/>
      <c r="H142" s="225">
        <v>511.30000000000001</v>
      </c>
      <c r="I142" s="226"/>
      <c r="J142" s="221"/>
      <c r="K142" s="221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183</v>
      </c>
      <c r="AU142" s="231" t="s">
        <v>86</v>
      </c>
      <c r="AV142" s="13" t="s">
        <v>86</v>
      </c>
      <c r="AW142" s="13" t="s">
        <v>37</v>
      </c>
      <c r="AX142" s="13" t="s">
        <v>84</v>
      </c>
      <c r="AY142" s="231" t="s">
        <v>175</v>
      </c>
    </row>
    <row r="143" s="2" customFormat="1" ht="16.5" customHeight="1">
      <c r="A143" s="40"/>
      <c r="B143" s="41"/>
      <c r="C143" s="207" t="s">
        <v>303</v>
      </c>
      <c r="D143" s="207" t="s">
        <v>177</v>
      </c>
      <c r="E143" s="208" t="s">
        <v>775</v>
      </c>
      <c r="F143" s="209" t="s">
        <v>776</v>
      </c>
      <c r="G143" s="210" t="s">
        <v>112</v>
      </c>
      <c r="H143" s="211">
        <v>23008.5</v>
      </c>
      <c r="I143" s="212"/>
      <c r="J143" s="213">
        <f>ROUND(I143*H143,2)</f>
        <v>0</v>
      </c>
      <c r="K143" s="209" t="s">
        <v>180</v>
      </c>
      <c r="L143" s="46"/>
      <c r="M143" s="214" t="s">
        <v>19</v>
      </c>
      <c r="N143" s="215" t="s">
        <v>47</v>
      </c>
      <c r="O143" s="86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8" t="s">
        <v>181</v>
      </c>
      <c r="AT143" s="218" t="s">
        <v>177</v>
      </c>
      <c r="AU143" s="218" t="s">
        <v>86</v>
      </c>
      <c r="AY143" s="19" t="s">
        <v>175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84</v>
      </c>
      <c r="BK143" s="219">
        <f>ROUND(I143*H143,2)</f>
        <v>0</v>
      </c>
      <c r="BL143" s="19" t="s">
        <v>181</v>
      </c>
      <c r="BM143" s="218" t="s">
        <v>1148</v>
      </c>
    </row>
    <row r="144" s="13" customFormat="1">
      <c r="A144" s="13"/>
      <c r="B144" s="220"/>
      <c r="C144" s="221"/>
      <c r="D144" s="222" t="s">
        <v>183</v>
      </c>
      <c r="E144" s="221"/>
      <c r="F144" s="224" t="s">
        <v>1146</v>
      </c>
      <c r="G144" s="221"/>
      <c r="H144" s="225">
        <v>23008.5</v>
      </c>
      <c r="I144" s="226"/>
      <c r="J144" s="221"/>
      <c r="K144" s="221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183</v>
      </c>
      <c r="AU144" s="231" t="s">
        <v>86</v>
      </c>
      <c r="AV144" s="13" t="s">
        <v>86</v>
      </c>
      <c r="AW144" s="13" t="s">
        <v>4</v>
      </c>
      <c r="AX144" s="13" t="s">
        <v>84</v>
      </c>
      <c r="AY144" s="231" t="s">
        <v>175</v>
      </c>
    </row>
    <row r="145" s="2" customFormat="1" ht="16.5" customHeight="1">
      <c r="A145" s="40"/>
      <c r="B145" s="41"/>
      <c r="C145" s="207" t="s">
        <v>307</v>
      </c>
      <c r="D145" s="207" t="s">
        <v>177</v>
      </c>
      <c r="E145" s="208" t="s">
        <v>778</v>
      </c>
      <c r="F145" s="209" t="s">
        <v>779</v>
      </c>
      <c r="G145" s="210" t="s">
        <v>112</v>
      </c>
      <c r="H145" s="211">
        <v>511.30000000000001</v>
      </c>
      <c r="I145" s="212"/>
      <c r="J145" s="213">
        <f>ROUND(I145*H145,2)</f>
        <v>0</v>
      </c>
      <c r="K145" s="209" t="s">
        <v>180</v>
      </c>
      <c r="L145" s="46"/>
      <c r="M145" s="214" t="s">
        <v>19</v>
      </c>
      <c r="N145" s="215" t="s">
        <v>47</v>
      </c>
      <c r="O145" s="86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8" t="s">
        <v>181</v>
      </c>
      <c r="AT145" s="218" t="s">
        <v>177</v>
      </c>
      <c r="AU145" s="218" t="s">
        <v>86</v>
      </c>
      <c r="AY145" s="19" t="s">
        <v>175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9" t="s">
        <v>84</v>
      </c>
      <c r="BK145" s="219">
        <f>ROUND(I145*H145,2)</f>
        <v>0</v>
      </c>
      <c r="BL145" s="19" t="s">
        <v>181</v>
      </c>
      <c r="BM145" s="218" t="s">
        <v>1149</v>
      </c>
    </row>
    <row r="146" s="2" customFormat="1">
      <c r="A146" s="40"/>
      <c r="B146" s="41"/>
      <c r="C146" s="207" t="s">
        <v>311</v>
      </c>
      <c r="D146" s="207" t="s">
        <v>177</v>
      </c>
      <c r="E146" s="208" t="s">
        <v>977</v>
      </c>
      <c r="F146" s="209" t="s">
        <v>978</v>
      </c>
      <c r="G146" s="210" t="s">
        <v>320</v>
      </c>
      <c r="H146" s="211">
        <v>320</v>
      </c>
      <c r="I146" s="212"/>
      <c r="J146" s="213">
        <f>ROUND(I146*H146,2)</f>
        <v>0</v>
      </c>
      <c r="K146" s="209" t="s">
        <v>180</v>
      </c>
      <c r="L146" s="46"/>
      <c r="M146" s="214" t="s">
        <v>19</v>
      </c>
      <c r="N146" s="215" t="s">
        <v>47</v>
      </c>
      <c r="O146" s="86"/>
      <c r="P146" s="216">
        <f>O146*H146</f>
        <v>0</v>
      </c>
      <c r="Q146" s="216">
        <v>8.0000000000000007E-05</v>
      </c>
      <c r="R146" s="216">
        <f>Q146*H146</f>
        <v>0.025600000000000001</v>
      </c>
      <c r="S146" s="216">
        <v>0</v>
      </c>
      <c r="T146" s="21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8" t="s">
        <v>181</v>
      </c>
      <c r="AT146" s="218" t="s">
        <v>177</v>
      </c>
      <c r="AU146" s="218" t="s">
        <v>86</v>
      </c>
      <c r="AY146" s="19" t="s">
        <v>175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9" t="s">
        <v>84</v>
      </c>
      <c r="BK146" s="219">
        <f>ROUND(I146*H146,2)</f>
        <v>0</v>
      </c>
      <c r="BL146" s="19" t="s">
        <v>181</v>
      </c>
      <c r="BM146" s="218" t="s">
        <v>1150</v>
      </c>
    </row>
    <row r="147" s="13" customFormat="1">
      <c r="A147" s="13"/>
      <c r="B147" s="220"/>
      <c r="C147" s="221"/>
      <c r="D147" s="222" t="s">
        <v>183</v>
      </c>
      <c r="E147" s="223" t="s">
        <v>19</v>
      </c>
      <c r="F147" s="224" t="s">
        <v>1151</v>
      </c>
      <c r="G147" s="221"/>
      <c r="H147" s="225">
        <v>320</v>
      </c>
      <c r="I147" s="226"/>
      <c r="J147" s="221"/>
      <c r="K147" s="221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183</v>
      </c>
      <c r="AU147" s="231" t="s">
        <v>86</v>
      </c>
      <c r="AV147" s="13" t="s">
        <v>86</v>
      </c>
      <c r="AW147" s="13" t="s">
        <v>37</v>
      </c>
      <c r="AX147" s="13" t="s">
        <v>84</v>
      </c>
      <c r="AY147" s="231" t="s">
        <v>175</v>
      </c>
    </row>
    <row r="148" s="2" customFormat="1" ht="21.75" customHeight="1">
      <c r="A148" s="40"/>
      <c r="B148" s="41"/>
      <c r="C148" s="207" t="s">
        <v>317</v>
      </c>
      <c r="D148" s="207" t="s">
        <v>177</v>
      </c>
      <c r="E148" s="208" t="s">
        <v>981</v>
      </c>
      <c r="F148" s="209" t="s">
        <v>982</v>
      </c>
      <c r="G148" s="210" t="s">
        <v>320</v>
      </c>
      <c r="H148" s="211">
        <v>320</v>
      </c>
      <c r="I148" s="212"/>
      <c r="J148" s="213">
        <f>ROUND(I148*H148,2)</f>
        <v>0</v>
      </c>
      <c r="K148" s="209" t="s">
        <v>180</v>
      </c>
      <c r="L148" s="46"/>
      <c r="M148" s="214" t="s">
        <v>19</v>
      </c>
      <c r="N148" s="215" t="s">
        <v>47</v>
      </c>
      <c r="O148" s="86"/>
      <c r="P148" s="216">
        <f>O148*H148</f>
        <v>0</v>
      </c>
      <c r="Q148" s="216">
        <v>0.00050000000000000001</v>
      </c>
      <c r="R148" s="216">
        <f>Q148*H148</f>
        <v>0.16</v>
      </c>
      <c r="S148" s="216">
        <v>0</v>
      </c>
      <c r="T148" s="21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8" t="s">
        <v>181</v>
      </c>
      <c r="AT148" s="218" t="s">
        <v>177</v>
      </c>
      <c r="AU148" s="218" t="s">
        <v>86</v>
      </c>
      <c r="AY148" s="19" t="s">
        <v>175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84</v>
      </c>
      <c r="BK148" s="219">
        <f>ROUND(I148*H148,2)</f>
        <v>0</v>
      </c>
      <c r="BL148" s="19" t="s">
        <v>181</v>
      </c>
      <c r="BM148" s="218" t="s">
        <v>1152</v>
      </c>
    </row>
    <row r="149" s="2" customFormat="1" ht="16.5" customHeight="1">
      <c r="A149" s="40"/>
      <c r="B149" s="41"/>
      <c r="C149" s="207" t="s">
        <v>324</v>
      </c>
      <c r="D149" s="207" t="s">
        <v>177</v>
      </c>
      <c r="E149" s="208" t="s">
        <v>781</v>
      </c>
      <c r="F149" s="209" t="s">
        <v>782</v>
      </c>
      <c r="G149" s="210" t="s">
        <v>270</v>
      </c>
      <c r="H149" s="211">
        <v>33.473999999999997</v>
      </c>
      <c r="I149" s="212"/>
      <c r="J149" s="213">
        <f>ROUND(I149*H149,2)</f>
        <v>0</v>
      </c>
      <c r="K149" s="209" t="s">
        <v>180</v>
      </c>
      <c r="L149" s="46"/>
      <c r="M149" s="214" t="s">
        <v>19</v>
      </c>
      <c r="N149" s="215" t="s">
        <v>47</v>
      </c>
      <c r="O149" s="86"/>
      <c r="P149" s="216">
        <f>O149*H149</f>
        <v>0</v>
      </c>
      <c r="Q149" s="216">
        <v>0</v>
      </c>
      <c r="R149" s="216">
        <f>Q149*H149</f>
        <v>0</v>
      </c>
      <c r="S149" s="216">
        <v>2.3999999999999999</v>
      </c>
      <c r="T149" s="217">
        <f>S149*H149</f>
        <v>80.337599999999995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8" t="s">
        <v>181</v>
      </c>
      <c r="AT149" s="218" t="s">
        <v>177</v>
      </c>
      <c r="AU149" s="218" t="s">
        <v>86</v>
      </c>
      <c r="AY149" s="19" t="s">
        <v>175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84</v>
      </c>
      <c r="BK149" s="219">
        <f>ROUND(I149*H149,2)</f>
        <v>0</v>
      </c>
      <c r="BL149" s="19" t="s">
        <v>181</v>
      </c>
      <c r="BM149" s="218" t="s">
        <v>783</v>
      </c>
    </row>
    <row r="150" s="13" customFormat="1">
      <c r="A150" s="13"/>
      <c r="B150" s="220"/>
      <c r="C150" s="221"/>
      <c r="D150" s="222" t="s">
        <v>183</v>
      </c>
      <c r="E150" s="223" t="s">
        <v>689</v>
      </c>
      <c r="F150" s="224" t="s">
        <v>1153</v>
      </c>
      <c r="G150" s="221"/>
      <c r="H150" s="225">
        <v>159.40000000000001</v>
      </c>
      <c r="I150" s="226"/>
      <c r="J150" s="221"/>
      <c r="K150" s="221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183</v>
      </c>
      <c r="AU150" s="231" t="s">
        <v>86</v>
      </c>
      <c r="AV150" s="13" t="s">
        <v>86</v>
      </c>
      <c r="AW150" s="13" t="s">
        <v>37</v>
      </c>
      <c r="AX150" s="13" t="s">
        <v>76</v>
      </c>
      <c r="AY150" s="231" t="s">
        <v>175</v>
      </c>
    </row>
    <row r="151" s="13" customFormat="1">
      <c r="A151" s="13"/>
      <c r="B151" s="220"/>
      <c r="C151" s="221"/>
      <c r="D151" s="222" t="s">
        <v>183</v>
      </c>
      <c r="E151" s="223" t="s">
        <v>19</v>
      </c>
      <c r="F151" s="224" t="s">
        <v>785</v>
      </c>
      <c r="G151" s="221"/>
      <c r="H151" s="225">
        <v>33.473999999999997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183</v>
      </c>
      <c r="AU151" s="231" t="s">
        <v>86</v>
      </c>
      <c r="AV151" s="13" t="s">
        <v>86</v>
      </c>
      <c r="AW151" s="13" t="s">
        <v>37</v>
      </c>
      <c r="AX151" s="13" t="s">
        <v>84</v>
      </c>
      <c r="AY151" s="231" t="s">
        <v>175</v>
      </c>
    </row>
    <row r="152" s="2" customFormat="1" ht="44.25" customHeight="1">
      <c r="A152" s="40"/>
      <c r="B152" s="41"/>
      <c r="C152" s="207" t="s">
        <v>329</v>
      </c>
      <c r="D152" s="207" t="s">
        <v>177</v>
      </c>
      <c r="E152" s="208" t="s">
        <v>991</v>
      </c>
      <c r="F152" s="209" t="s">
        <v>992</v>
      </c>
      <c r="G152" s="210" t="s">
        <v>123</v>
      </c>
      <c r="H152" s="211">
        <v>159.40000000000001</v>
      </c>
      <c r="I152" s="212"/>
      <c r="J152" s="213">
        <f>ROUND(I152*H152,2)</f>
        <v>0</v>
      </c>
      <c r="K152" s="209" t="s">
        <v>180</v>
      </c>
      <c r="L152" s="46"/>
      <c r="M152" s="214" t="s">
        <v>19</v>
      </c>
      <c r="N152" s="215" t="s">
        <v>47</v>
      </c>
      <c r="O152" s="86"/>
      <c r="P152" s="216">
        <f>O152*H152</f>
        <v>0</v>
      </c>
      <c r="Q152" s="216">
        <v>0</v>
      </c>
      <c r="R152" s="216">
        <f>Q152*H152</f>
        <v>0</v>
      </c>
      <c r="S152" s="216">
        <v>0.025000000000000001</v>
      </c>
      <c r="T152" s="217">
        <f>S152*H152</f>
        <v>3.9850000000000003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8" t="s">
        <v>181</v>
      </c>
      <c r="AT152" s="218" t="s">
        <v>177</v>
      </c>
      <c r="AU152" s="218" t="s">
        <v>86</v>
      </c>
      <c r="AY152" s="19" t="s">
        <v>175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84</v>
      </c>
      <c r="BK152" s="219">
        <f>ROUND(I152*H152,2)</f>
        <v>0</v>
      </c>
      <c r="BL152" s="19" t="s">
        <v>181</v>
      </c>
      <c r="BM152" s="218" t="s">
        <v>1154</v>
      </c>
    </row>
    <row r="153" s="13" customFormat="1">
      <c r="A153" s="13"/>
      <c r="B153" s="220"/>
      <c r="C153" s="221"/>
      <c r="D153" s="222" t="s">
        <v>183</v>
      </c>
      <c r="E153" s="223" t="s">
        <v>19</v>
      </c>
      <c r="F153" s="224" t="s">
        <v>1108</v>
      </c>
      <c r="G153" s="221"/>
      <c r="H153" s="225">
        <v>159.40000000000001</v>
      </c>
      <c r="I153" s="226"/>
      <c r="J153" s="221"/>
      <c r="K153" s="221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183</v>
      </c>
      <c r="AU153" s="231" t="s">
        <v>86</v>
      </c>
      <c r="AV153" s="13" t="s">
        <v>86</v>
      </c>
      <c r="AW153" s="13" t="s">
        <v>37</v>
      </c>
      <c r="AX153" s="13" t="s">
        <v>84</v>
      </c>
      <c r="AY153" s="231" t="s">
        <v>175</v>
      </c>
    </row>
    <row r="154" s="2" customFormat="1" ht="16.5" customHeight="1">
      <c r="A154" s="40"/>
      <c r="B154" s="41"/>
      <c r="C154" s="207" t="s">
        <v>334</v>
      </c>
      <c r="D154" s="207" t="s">
        <v>177</v>
      </c>
      <c r="E154" s="208" t="s">
        <v>786</v>
      </c>
      <c r="F154" s="209" t="s">
        <v>787</v>
      </c>
      <c r="G154" s="210" t="s">
        <v>123</v>
      </c>
      <c r="H154" s="211">
        <v>56</v>
      </c>
      <c r="I154" s="212"/>
      <c r="J154" s="213">
        <f>ROUND(I154*H154,2)</f>
        <v>0</v>
      </c>
      <c r="K154" s="209" t="s">
        <v>180</v>
      </c>
      <c r="L154" s="46"/>
      <c r="M154" s="214" t="s">
        <v>19</v>
      </c>
      <c r="N154" s="215" t="s">
        <v>47</v>
      </c>
      <c r="O154" s="86"/>
      <c r="P154" s="216">
        <f>O154*H154</f>
        <v>0</v>
      </c>
      <c r="Q154" s="216">
        <v>0</v>
      </c>
      <c r="R154" s="216">
        <f>Q154*H154</f>
        <v>0</v>
      </c>
      <c r="S154" s="216">
        <v>0.001</v>
      </c>
      <c r="T154" s="217">
        <f>S154*H154</f>
        <v>0.056000000000000001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8" t="s">
        <v>181</v>
      </c>
      <c r="AT154" s="218" t="s">
        <v>177</v>
      </c>
      <c r="AU154" s="218" t="s">
        <v>86</v>
      </c>
      <c r="AY154" s="19" t="s">
        <v>175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84</v>
      </c>
      <c r="BK154" s="219">
        <f>ROUND(I154*H154,2)</f>
        <v>0</v>
      </c>
      <c r="BL154" s="19" t="s">
        <v>181</v>
      </c>
      <c r="BM154" s="218" t="s">
        <v>788</v>
      </c>
    </row>
    <row r="155" s="13" customFormat="1">
      <c r="A155" s="13"/>
      <c r="B155" s="220"/>
      <c r="C155" s="221"/>
      <c r="D155" s="222" t="s">
        <v>183</v>
      </c>
      <c r="E155" s="223" t="s">
        <v>698</v>
      </c>
      <c r="F155" s="224" t="s">
        <v>1155</v>
      </c>
      <c r="G155" s="221"/>
      <c r="H155" s="225">
        <v>16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183</v>
      </c>
      <c r="AU155" s="231" t="s">
        <v>86</v>
      </c>
      <c r="AV155" s="13" t="s">
        <v>86</v>
      </c>
      <c r="AW155" s="13" t="s">
        <v>37</v>
      </c>
      <c r="AX155" s="13" t="s">
        <v>76</v>
      </c>
      <c r="AY155" s="231" t="s">
        <v>175</v>
      </c>
    </row>
    <row r="156" s="13" customFormat="1">
      <c r="A156" s="13"/>
      <c r="B156" s="220"/>
      <c r="C156" s="221"/>
      <c r="D156" s="222" t="s">
        <v>183</v>
      </c>
      <c r="E156" s="223" t="s">
        <v>694</v>
      </c>
      <c r="F156" s="224" t="s">
        <v>1156</v>
      </c>
      <c r="G156" s="221"/>
      <c r="H156" s="225">
        <v>56</v>
      </c>
      <c r="I156" s="226"/>
      <c r="J156" s="221"/>
      <c r="K156" s="221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183</v>
      </c>
      <c r="AU156" s="231" t="s">
        <v>86</v>
      </c>
      <c r="AV156" s="13" t="s">
        <v>86</v>
      </c>
      <c r="AW156" s="13" t="s">
        <v>37</v>
      </c>
      <c r="AX156" s="13" t="s">
        <v>84</v>
      </c>
      <c r="AY156" s="231" t="s">
        <v>175</v>
      </c>
    </row>
    <row r="157" s="2" customFormat="1">
      <c r="A157" s="40"/>
      <c r="B157" s="41"/>
      <c r="C157" s="207" t="s">
        <v>339</v>
      </c>
      <c r="D157" s="207" t="s">
        <v>177</v>
      </c>
      <c r="E157" s="208" t="s">
        <v>791</v>
      </c>
      <c r="F157" s="209" t="s">
        <v>792</v>
      </c>
      <c r="G157" s="210" t="s">
        <v>123</v>
      </c>
      <c r="H157" s="211">
        <v>20</v>
      </c>
      <c r="I157" s="212"/>
      <c r="J157" s="213">
        <f>ROUND(I157*H157,2)</f>
        <v>0</v>
      </c>
      <c r="K157" s="209" t="s">
        <v>180</v>
      </c>
      <c r="L157" s="46"/>
      <c r="M157" s="214" t="s">
        <v>19</v>
      </c>
      <c r="N157" s="215" t="s">
        <v>47</v>
      </c>
      <c r="O157" s="86"/>
      <c r="P157" s="216">
        <f>O157*H157</f>
        <v>0</v>
      </c>
      <c r="Q157" s="216">
        <v>0.00081999999999999998</v>
      </c>
      <c r="R157" s="216">
        <f>Q157*H157</f>
        <v>0.016399999999999998</v>
      </c>
      <c r="S157" s="216">
        <v>0.010999999999999999</v>
      </c>
      <c r="T157" s="217">
        <f>S157*H157</f>
        <v>0.21999999999999997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8" t="s">
        <v>181</v>
      </c>
      <c r="AT157" s="218" t="s">
        <v>177</v>
      </c>
      <c r="AU157" s="218" t="s">
        <v>86</v>
      </c>
      <c r="AY157" s="19" t="s">
        <v>175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9" t="s">
        <v>84</v>
      </c>
      <c r="BK157" s="219">
        <f>ROUND(I157*H157,2)</f>
        <v>0</v>
      </c>
      <c r="BL157" s="19" t="s">
        <v>181</v>
      </c>
      <c r="BM157" s="218" t="s">
        <v>793</v>
      </c>
    </row>
    <row r="158" s="2" customFormat="1">
      <c r="A158" s="40"/>
      <c r="B158" s="41"/>
      <c r="C158" s="42"/>
      <c r="D158" s="222" t="s">
        <v>217</v>
      </c>
      <c r="E158" s="42"/>
      <c r="F158" s="243" t="s">
        <v>794</v>
      </c>
      <c r="G158" s="42"/>
      <c r="H158" s="42"/>
      <c r="I158" s="244"/>
      <c r="J158" s="42"/>
      <c r="K158" s="42"/>
      <c r="L158" s="46"/>
      <c r="M158" s="245"/>
      <c r="N158" s="24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217</v>
      </c>
      <c r="AU158" s="19" t="s">
        <v>86</v>
      </c>
    </row>
    <row r="159" s="13" customFormat="1">
      <c r="A159" s="13"/>
      <c r="B159" s="220"/>
      <c r="C159" s="221"/>
      <c r="D159" s="222" t="s">
        <v>183</v>
      </c>
      <c r="E159" s="223" t="s">
        <v>19</v>
      </c>
      <c r="F159" s="224" t="s">
        <v>795</v>
      </c>
      <c r="G159" s="221"/>
      <c r="H159" s="225">
        <v>40.100000000000001</v>
      </c>
      <c r="I159" s="226"/>
      <c r="J159" s="221"/>
      <c r="K159" s="221"/>
      <c r="L159" s="227"/>
      <c r="M159" s="228"/>
      <c r="N159" s="229"/>
      <c r="O159" s="229"/>
      <c r="P159" s="229"/>
      <c r="Q159" s="229"/>
      <c r="R159" s="229"/>
      <c r="S159" s="229"/>
      <c r="T159" s="23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1" t="s">
        <v>183</v>
      </c>
      <c r="AU159" s="231" t="s">
        <v>86</v>
      </c>
      <c r="AV159" s="13" t="s">
        <v>86</v>
      </c>
      <c r="AW159" s="13" t="s">
        <v>37</v>
      </c>
      <c r="AX159" s="13" t="s">
        <v>76</v>
      </c>
      <c r="AY159" s="231" t="s">
        <v>175</v>
      </c>
    </row>
    <row r="160" s="13" customFormat="1">
      <c r="A160" s="13"/>
      <c r="B160" s="220"/>
      <c r="C160" s="221"/>
      <c r="D160" s="222" t="s">
        <v>183</v>
      </c>
      <c r="E160" s="223" t="s">
        <v>696</v>
      </c>
      <c r="F160" s="224" t="s">
        <v>1157</v>
      </c>
      <c r="G160" s="221"/>
      <c r="H160" s="225">
        <v>40</v>
      </c>
      <c r="I160" s="226"/>
      <c r="J160" s="221"/>
      <c r="K160" s="221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183</v>
      </c>
      <c r="AU160" s="231" t="s">
        <v>86</v>
      </c>
      <c r="AV160" s="13" t="s">
        <v>86</v>
      </c>
      <c r="AW160" s="13" t="s">
        <v>37</v>
      </c>
      <c r="AX160" s="13" t="s">
        <v>76</v>
      </c>
      <c r="AY160" s="231" t="s">
        <v>175</v>
      </c>
    </row>
    <row r="161" s="13" customFormat="1">
      <c r="A161" s="13"/>
      <c r="B161" s="220"/>
      <c r="C161" s="221"/>
      <c r="D161" s="222" t="s">
        <v>183</v>
      </c>
      <c r="E161" s="223" t="s">
        <v>19</v>
      </c>
      <c r="F161" s="224" t="s">
        <v>797</v>
      </c>
      <c r="G161" s="221"/>
      <c r="H161" s="225">
        <v>20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183</v>
      </c>
      <c r="AU161" s="231" t="s">
        <v>86</v>
      </c>
      <c r="AV161" s="13" t="s">
        <v>86</v>
      </c>
      <c r="AW161" s="13" t="s">
        <v>37</v>
      </c>
      <c r="AX161" s="13" t="s">
        <v>84</v>
      </c>
      <c r="AY161" s="231" t="s">
        <v>175</v>
      </c>
    </row>
    <row r="162" s="2" customFormat="1" ht="16.5" customHeight="1">
      <c r="A162" s="40"/>
      <c r="B162" s="41"/>
      <c r="C162" s="207" t="s">
        <v>344</v>
      </c>
      <c r="D162" s="207" t="s">
        <v>177</v>
      </c>
      <c r="E162" s="208" t="s">
        <v>798</v>
      </c>
      <c r="F162" s="209" t="s">
        <v>799</v>
      </c>
      <c r="G162" s="210" t="s">
        <v>112</v>
      </c>
      <c r="H162" s="211">
        <v>255.65000000000001</v>
      </c>
      <c r="I162" s="212"/>
      <c r="J162" s="213">
        <f>ROUND(I162*H162,2)</f>
        <v>0</v>
      </c>
      <c r="K162" s="209" t="s">
        <v>180</v>
      </c>
      <c r="L162" s="46"/>
      <c r="M162" s="214" t="s">
        <v>19</v>
      </c>
      <c r="N162" s="215" t="s">
        <v>47</v>
      </c>
      <c r="O162" s="86"/>
      <c r="P162" s="216">
        <f>O162*H162</f>
        <v>0</v>
      </c>
      <c r="Q162" s="216">
        <v>0</v>
      </c>
      <c r="R162" s="216">
        <f>Q162*H162</f>
        <v>0</v>
      </c>
      <c r="S162" s="216">
        <v>0.066000000000000003</v>
      </c>
      <c r="T162" s="217">
        <f>S162*H162</f>
        <v>16.872900000000001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8" t="s">
        <v>181</v>
      </c>
      <c r="AT162" s="218" t="s">
        <v>177</v>
      </c>
      <c r="AU162" s="218" t="s">
        <v>86</v>
      </c>
      <c r="AY162" s="19" t="s">
        <v>175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84</v>
      </c>
      <c r="BK162" s="219">
        <f>ROUND(I162*H162,2)</f>
        <v>0</v>
      </c>
      <c r="BL162" s="19" t="s">
        <v>181</v>
      </c>
      <c r="BM162" s="218" t="s">
        <v>800</v>
      </c>
    </row>
    <row r="163" s="2" customFormat="1">
      <c r="A163" s="40"/>
      <c r="B163" s="41"/>
      <c r="C163" s="42"/>
      <c r="D163" s="222" t="s">
        <v>217</v>
      </c>
      <c r="E163" s="42"/>
      <c r="F163" s="243" t="s">
        <v>801</v>
      </c>
      <c r="G163" s="42"/>
      <c r="H163" s="42"/>
      <c r="I163" s="244"/>
      <c r="J163" s="42"/>
      <c r="K163" s="42"/>
      <c r="L163" s="46"/>
      <c r="M163" s="245"/>
      <c r="N163" s="24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217</v>
      </c>
      <c r="AU163" s="19" t="s">
        <v>86</v>
      </c>
    </row>
    <row r="164" s="13" customFormat="1">
      <c r="A164" s="13"/>
      <c r="B164" s="220"/>
      <c r="C164" s="221"/>
      <c r="D164" s="222" t="s">
        <v>183</v>
      </c>
      <c r="E164" s="223" t="s">
        <v>19</v>
      </c>
      <c r="F164" s="224" t="s">
        <v>802</v>
      </c>
      <c r="G164" s="221"/>
      <c r="H164" s="225">
        <v>255.65000000000001</v>
      </c>
      <c r="I164" s="226"/>
      <c r="J164" s="221"/>
      <c r="K164" s="221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183</v>
      </c>
      <c r="AU164" s="231" t="s">
        <v>86</v>
      </c>
      <c r="AV164" s="13" t="s">
        <v>86</v>
      </c>
      <c r="AW164" s="13" t="s">
        <v>37</v>
      </c>
      <c r="AX164" s="13" t="s">
        <v>84</v>
      </c>
      <c r="AY164" s="231" t="s">
        <v>175</v>
      </c>
    </row>
    <row r="165" s="2" customFormat="1" ht="16.5" customHeight="1">
      <c r="A165" s="40"/>
      <c r="B165" s="41"/>
      <c r="C165" s="207" t="s">
        <v>350</v>
      </c>
      <c r="D165" s="207" t="s">
        <v>177</v>
      </c>
      <c r="E165" s="208" t="s">
        <v>803</v>
      </c>
      <c r="F165" s="209" t="s">
        <v>804</v>
      </c>
      <c r="G165" s="210" t="s">
        <v>112</v>
      </c>
      <c r="H165" s="211">
        <v>127.825</v>
      </c>
      <c r="I165" s="212"/>
      <c r="J165" s="213">
        <f>ROUND(I165*H165,2)</f>
        <v>0</v>
      </c>
      <c r="K165" s="209" t="s">
        <v>180</v>
      </c>
      <c r="L165" s="46"/>
      <c r="M165" s="214" t="s">
        <v>19</v>
      </c>
      <c r="N165" s="215" t="s">
        <v>47</v>
      </c>
      <c r="O165" s="86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8" t="s">
        <v>181</v>
      </c>
      <c r="AT165" s="218" t="s">
        <v>177</v>
      </c>
      <c r="AU165" s="218" t="s">
        <v>86</v>
      </c>
      <c r="AY165" s="19" t="s">
        <v>175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9" t="s">
        <v>84</v>
      </c>
      <c r="BK165" s="219">
        <f>ROUND(I165*H165,2)</f>
        <v>0</v>
      </c>
      <c r="BL165" s="19" t="s">
        <v>181</v>
      </c>
      <c r="BM165" s="218" t="s">
        <v>805</v>
      </c>
    </row>
    <row r="166" s="2" customFormat="1">
      <c r="A166" s="40"/>
      <c r="B166" s="41"/>
      <c r="C166" s="42"/>
      <c r="D166" s="222" t="s">
        <v>217</v>
      </c>
      <c r="E166" s="42"/>
      <c r="F166" s="243" t="s">
        <v>806</v>
      </c>
      <c r="G166" s="42"/>
      <c r="H166" s="42"/>
      <c r="I166" s="244"/>
      <c r="J166" s="42"/>
      <c r="K166" s="42"/>
      <c r="L166" s="46"/>
      <c r="M166" s="245"/>
      <c r="N166" s="246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217</v>
      </c>
      <c r="AU166" s="19" t="s">
        <v>86</v>
      </c>
    </row>
    <row r="167" s="13" customFormat="1">
      <c r="A167" s="13"/>
      <c r="B167" s="220"/>
      <c r="C167" s="221"/>
      <c r="D167" s="222" t="s">
        <v>183</v>
      </c>
      <c r="E167" s="221"/>
      <c r="F167" s="224" t="s">
        <v>1158</v>
      </c>
      <c r="G167" s="221"/>
      <c r="H167" s="225">
        <v>127.825</v>
      </c>
      <c r="I167" s="226"/>
      <c r="J167" s="221"/>
      <c r="K167" s="221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183</v>
      </c>
      <c r="AU167" s="231" t="s">
        <v>86</v>
      </c>
      <c r="AV167" s="13" t="s">
        <v>86</v>
      </c>
      <c r="AW167" s="13" t="s">
        <v>4</v>
      </c>
      <c r="AX167" s="13" t="s">
        <v>84</v>
      </c>
      <c r="AY167" s="231" t="s">
        <v>175</v>
      </c>
    </row>
    <row r="168" s="2" customFormat="1" ht="21.75" customHeight="1">
      <c r="A168" s="40"/>
      <c r="B168" s="41"/>
      <c r="C168" s="207" t="s">
        <v>357</v>
      </c>
      <c r="D168" s="207" t="s">
        <v>177</v>
      </c>
      <c r="E168" s="208" t="s">
        <v>808</v>
      </c>
      <c r="F168" s="209" t="s">
        <v>809</v>
      </c>
      <c r="G168" s="210" t="s">
        <v>112</v>
      </c>
      <c r="H168" s="211">
        <v>511.30000000000001</v>
      </c>
      <c r="I168" s="212"/>
      <c r="J168" s="213">
        <f>ROUND(I168*H168,2)</f>
        <v>0</v>
      </c>
      <c r="K168" s="209" t="s">
        <v>180</v>
      </c>
      <c r="L168" s="46"/>
      <c r="M168" s="214" t="s">
        <v>19</v>
      </c>
      <c r="N168" s="215" t="s">
        <v>47</v>
      </c>
      <c r="O168" s="86"/>
      <c r="P168" s="216">
        <f>O168*H168</f>
        <v>0</v>
      </c>
      <c r="Q168" s="216">
        <v>0</v>
      </c>
      <c r="R168" s="216">
        <f>Q168*H168</f>
        <v>0</v>
      </c>
      <c r="S168" s="216">
        <v>0.074999999999999997</v>
      </c>
      <c r="T168" s="217">
        <f>S168*H168</f>
        <v>38.347499999999997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8" t="s">
        <v>181</v>
      </c>
      <c r="AT168" s="218" t="s">
        <v>177</v>
      </c>
      <c r="AU168" s="218" t="s">
        <v>86</v>
      </c>
      <c r="AY168" s="19" t="s">
        <v>175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9" t="s">
        <v>84</v>
      </c>
      <c r="BK168" s="219">
        <f>ROUND(I168*H168,2)</f>
        <v>0</v>
      </c>
      <c r="BL168" s="19" t="s">
        <v>181</v>
      </c>
      <c r="BM168" s="218" t="s">
        <v>810</v>
      </c>
    </row>
    <row r="169" s="13" customFormat="1">
      <c r="A169" s="13"/>
      <c r="B169" s="220"/>
      <c r="C169" s="221"/>
      <c r="D169" s="222" t="s">
        <v>183</v>
      </c>
      <c r="E169" s="223" t="s">
        <v>686</v>
      </c>
      <c r="F169" s="224" t="s">
        <v>1159</v>
      </c>
      <c r="G169" s="221"/>
      <c r="H169" s="225">
        <v>511.30000000000001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183</v>
      </c>
      <c r="AU169" s="231" t="s">
        <v>86</v>
      </c>
      <c r="AV169" s="13" t="s">
        <v>86</v>
      </c>
      <c r="AW169" s="13" t="s">
        <v>37</v>
      </c>
      <c r="AX169" s="13" t="s">
        <v>84</v>
      </c>
      <c r="AY169" s="231" t="s">
        <v>175</v>
      </c>
    </row>
    <row r="170" s="2" customFormat="1" ht="16.5" customHeight="1">
      <c r="A170" s="40"/>
      <c r="B170" s="41"/>
      <c r="C170" s="207" t="s">
        <v>364</v>
      </c>
      <c r="D170" s="207" t="s">
        <v>177</v>
      </c>
      <c r="E170" s="208" t="s">
        <v>812</v>
      </c>
      <c r="F170" s="209" t="s">
        <v>813</v>
      </c>
      <c r="G170" s="210" t="s">
        <v>112</v>
      </c>
      <c r="H170" s="211">
        <v>255.65000000000001</v>
      </c>
      <c r="I170" s="212"/>
      <c r="J170" s="213">
        <f>ROUND(I170*H170,2)</f>
        <v>0</v>
      </c>
      <c r="K170" s="209" t="s">
        <v>180</v>
      </c>
      <c r="L170" s="46"/>
      <c r="M170" s="214" t="s">
        <v>19</v>
      </c>
      <c r="N170" s="215" t="s">
        <v>47</v>
      </c>
      <c r="O170" s="86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8" t="s">
        <v>181</v>
      </c>
      <c r="AT170" s="218" t="s">
        <v>177</v>
      </c>
      <c r="AU170" s="218" t="s">
        <v>86</v>
      </c>
      <c r="AY170" s="19" t="s">
        <v>175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9" t="s">
        <v>84</v>
      </c>
      <c r="BK170" s="219">
        <f>ROUND(I170*H170,2)</f>
        <v>0</v>
      </c>
      <c r="BL170" s="19" t="s">
        <v>181</v>
      </c>
      <c r="BM170" s="218" t="s">
        <v>814</v>
      </c>
    </row>
    <row r="171" s="13" customFormat="1">
      <c r="A171" s="13"/>
      <c r="B171" s="220"/>
      <c r="C171" s="221"/>
      <c r="D171" s="222" t="s">
        <v>183</v>
      </c>
      <c r="E171" s="223" t="s">
        <v>19</v>
      </c>
      <c r="F171" s="224" t="s">
        <v>802</v>
      </c>
      <c r="G171" s="221"/>
      <c r="H171" s="225">
        <v>255.65000000000001</v>
      </c>
      <c r="I171" s="226"/>
      <c r="J171" s="221"/>
      <c r="K171" s="221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183</v>
      </c>
      <c r="AU171" s="231" t="s">
        <v>86</v>
      </c>
      <c r="AV171" s="13" t="s">
        <v>86</v>
      </c>
      <c r="AW171" s="13" t="s">
        <v>37</v>
      </c>
      <c r="AX171" s="13" t="s">
        <v>84</v>
      </c>
      <c r="AY171" s="231" t="s">
        <v>175</v>
      </c>
    </row>
    <row r="172" s="2" customFormat="1" ht="16.5" customHeight="1">
      <c r="A172" s="40"/>
      <c r="B172" s="41"/>
      <c r="C172" s="207" t="s">
        <v>368</v>
      </c>
      <c r="D172" s="207" t="s">
        <v>177</v>
      </c>
      <c r="E172" s="208" t="s">
        <v>815</v>
      </c>
      <c r="F172" s="209" t="s">
        <v>816</v>
      </c>
      <c r="G172" s="210" t="s">
        <v>112</v>
      </c>
      <c r="H172" s="211">
        <v>127.825</v>
      </c>
      <c r="I172" s="212"/>
      <c r="J172" s="213">
        <f>ROUND(I172*H172,2)</f>
        <v>0</v>
      </c>
      <c r="K172" s="209" t="s">
        <v>180</v>
      </c>
      <c r="L172" s="46"/>
      <c r="M172" s="214" t="s">
        <v>19</v>
      </c>
      <c r="N172" s="215" t="s">
        <v>47</v>
      </c>
      <c r="O172" s="86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8" t="s">
        <v>181</v>
      </c>
      <c r="AT172" s="218" t="s">
        <v>177</v>
      </c>
      <c r="AU172" s="218" t="s">
        <v>86</v>
      </c>
      <c r="AY172" s="19" t="s">
        <v>175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84</v>
      </c>
      <c r="BK172" s="219">
        <f>ROUND(I172*H172,2)</f>
        <v>0</v>
      </c>
      <c r="BL172" s="19" t="s">
        <v>181</v>
      </c>
      <c r="BM172" s="218" t="s">
        <v>817</v>
      </c>
    </row>
    <row r="173" s="13" customFormat="1">
      <c r="A173" s="13"/>
      <c r="B173" s="220"/>
      <c r="C173" s="221"/>
      <c r="D173" s="222" t="s">
        <v>183</v>
      </c>
      <c r="E173" s="221"/>
      <c r="F173" s="224" t="s">
        <v>1158</v>
      </c>
      <c r="G173" s="221"/>
      <c r="H173" s="225">
        <v>127.825</v>
      </c>
      <c r="I173" s="226"/>
      <c r="J173" s="221"/>
      <c r="K173" s="221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183</v>
      </c>
      <c r="AU173" s="231" t="s">
        <v>86</v>
      </c>
      <c r="AV173" s="13" t="s">
        <v>86</v>
      </c>
      <c r="AW173" s="13" t="s">
        <v>4</v>
      </c>
      <c r="AX173" s="13" t="s">
        <v>84</v>
      </c>
      <c r="AY173" s="231" t="s">
        <v>175</v>
      </c>
    </row>
    <row r="174" s="2" customFormat="1" ht="21.75" customHeight="1">
      <c r="A174" s="40"/>
      <c r="B174" s="41"/>
      <c r="C174" s="207" t="s">
        <v>373</v>
      </c>
      <c r="D174" s="207" t="s">
        <v>177</v>
      </c>
      <c r="E174" s="208" t="s">
        <v>818</v>
      </c>
      <c r="F174" s="209" t="s">
        <v>819</v>
      </c>
      <c r="G174" s="210" t="s">
        <v>112</v>
      </c>
      <c r="H174" s="211">
        <v>255.65000000000001</v>
      </c>
      <c r="I174" s="212"/>
      <c r="J174" s="213">
        <f>ROUND(I174*H174,2)</f>
        <v>0</v>
      </c>
      <c r="K174" s="209" t="s">
        <v>180</v>
      </c>
      <c r="L174" s="46"/>
      <c r="M174" s="214" t="s">
        <v>19</v>
      </c>
      <c r="N174" s="215" t="s">
        <v>47</v>
      </c>
      <c r="O174" s="86"/>
      <c r="P174" s="216">
        <f>O174*H174</f>
        <v>0</v>
      </c>
      <c r="Q174" s="216">
        <v>0.099750000000000005</v>
      </c>
      <c r="R174" s="216">
        <f>Q174*H174</f>
        <v>25.501087500000001</v>
      </c>
      <c r="S174" s="216">
        <v>0</v>
      </c>
      <c r="T174" s="21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8" t="s">
        <v>181</v>
      </c>
      <c r="AT174" s="218" t="s">
        <v>177</v>
      </c>
      <c r="AU174" s="218" t="s">
        <v>86</v>
      </c>
      <c r="AY174" s="19" t="s">
        <v>175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84</v>
      </c>
      <c r="BK174" s="219">
        <f>ROUND(I174*H174,2)</f>
        <v>0</v>
      </c>
      <c r="BL174" s="19" t="s">
        <v>181</v>
      </c>
      <c r="BM174" s="218" t="s">
        <v>820</v>
      </c>
    </row>
    <row r="175" s="2" customFormat="1">
      <c r="A175" s="40"/>
      <c r="B175" s="41"/>
      <c r="C175" s="42"/>
      <c r="D175" s="222" t="s">
        <v>217</v>
      </c>
      <c r="E175" s="42"/>
      <c r="F175" s="243" t="s">
        <v>1114</v>
      </c>
      <c r="G175" s="42"/>
      <c r="H175" s="42"/>
      <c r="I175" s="244"/>
      <c r="J175" s="42"/>
      <c r="K175" s="42"/>
      <c r="L175" s="46"/>
      <c r="M175" s="245"/>
      <c r="N175" s="246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217</v>
      </c>
      <c r="AU175" s="19" t="s">
        <v>86</v>
      </c>
    </row>
    <row r="176" s="13" customFormat="1">
      <c r="A176" s="13"/>
      <c r="B176" s="220"/>
      <c r="C176" s="221"/>
      <c r="D176" s="222" t="s">
        <v>183</v>
      </c>
      <c r="E176" s="223" t="s">
        <v>19</v>
      </c>
      <c r="F176" s="224" t="s">
        <v>821</v>
      </c>
      <c r="G176" s="221"/>
      <c r="H176" s="225">
        <v>255.65000000000001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183</v>
      </c>
      <c r="AU176" s="231" t="s">
        <v>86</v>
      </c>
      <c r="AV176" s="13" t="s">
        <v>86</v>
      </c>
      <c r="AW176" s="13" t="s">
        <v>37</v>
      </c>
      <c r="AX176" s="13" t="s">
        <v>84</v>
      </c>
      <c r="AY176" s="231" t="s">
        <v>175</v>
      </c>
    </row>
    <row r="177" s="2" customFormat="1" ht="21.75" customHeight="1">
      <c r="A177" s="40"/>
      <c r="B177" s="41"/>
      <c r="C177" s="207" t="s">
        <v>378</v>
      </c>
      <c r="D177" s="207" t="s">
        <v>177</v>
      </c>
      <c r="E177" s="208" t="s">
        <v>822</v>
      </c>
      <c r="F177" s="209" t="s">
        <v>823</v>
      </c>
      <c r="G177" s="210" t="s">
        <v>112</v>
      </c>
      <c r="H177" s="211">
        <v>255.65000000000001</v>
      </c>
      <c r="I177" s="212"/>
      <c r="J177" s="213">
        <f>ROUND(I177*H177,2)</f>
        <v>0</v>
      </c>
      <c r="K177" s="209" t="s">
        <v>180</v>
      </c>
      <c r="L177" s="46"/>
      <c r="M177" s="214" t="s">
        <v>19</v>
      </c>
      <c r="N177" s="215" t="s">
        <v>47</v>
      </c>
      <c r="O177" s="86"/>
      <c r="P177" s="216">
        <f>O177*H177</f>
        <v>0</v>
      </c>
      <c r="Q177" s="216">
        <v>0.15959999999999999</v>
      </c>
      <c r="R177" s="216">
        <f>Q177*H177</f>
        <v>40.801740000000002</v>
      </c>
      <c r="S177" s="216">
        <v>0</v>
      </c>
      <c r="T177" s="21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181</v>
      </c>
      <c r="AT177" s="218" t="s">
        <v>177</v>
      </c>
      <c r="AU177" s="218" t="s">
        <v>86</v>
      </c>
      <c r="AY177" s="19" t="s">
        <v>175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84</v>
      </c>
      <c r="BK177" s="219">
        <f>ROUND(I177*H177,2)</f>
        <v>0</v>
      </c>
      <c r="BL177" s="19" t="s">
        <v>181</v>
      </c>
      <c r="BM177" s="218" t="s">
        <v>824</v>
      </c>
    </row>
    <row r="178" s="2" customFormat="1">
      <c r="A178" s="40"/>
      <c r="B178" s="41"/>
      <c r="C178" s="42"/>
      <c r="D178" s="222" t="s">
        <v>217</v>
      </c>
      <c r="E178" s="42"/>
      <c r="F178" s="243" t="s">
        <v>1115</v>
      </c>
      <c r="G178" s="42"/>
      <c r="H178" s="42"/>
      <c r="I178" s="244"/>
      <c r="J178" s="42"/>
      <c r="K178" s="42"/>
      <c r="L178" s="46"/>
      <c r="M178" s="245"/>
      <c r="N178" s="24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217</v>
      </c>
      <c r="AU178" s="19" t="s">
        <v>86</v>
      </c>
    </row>
    <row r="179" s="13" customFormat="1">
      <c r="A179" s="13"/>
      <c r="B179" s="220"/>
      <c r="C179" s="221"/>
      <c r="D179" s="222" t="s">
        <v>183</v>
      </c>
      <c r="E179" s="223" t="s">
        <v>19</v>
      </c>
      <c r="F179" s="224" t="s">
        <v>825</v>
      </c>
      <c r="G179" s="221"/>
      <c r="H179" s="225">
        <v>255.65000000000001</v>
      </c>
      <c r="I179" s="226"/>
      <c r="J179" s="221"/>
      <c r="K179" s="221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183</v>
      </c>
      <c r="AU179" s="231" t="s">
        <v>86</v>
      </c>
      <c r="AV179" s="13" t="s">
        <v>86</v>
      </c>
      <c r="AW179" s="13" t="s">
        <v>37</v>
      </c>
      <c r="AX179" s="13" t="s">
        <v>84</v>
      </c>
      <c r="AY179" s="231" t="s">
        <v>175</v>
      </c>
    </row>
    <row r="180" s="2" customFormat="1" ht="16.5" customHeight="1">
      <c r="A180" s="40"/>
      <c r="B180" s="41"/>
      <c r="C180" s="207" t="s">
        <v>382</v>
      </c>
      <c r="D180" s="207" t="s">
        <v>177</v>
      </c>
      <c r="E180" s="208" t="s">
        <v>826</v>
      </c>
      <c r="F180" s="209" t="s">
        <v>827</v>
      </c>
      <c r="G180" s="210" t="s">
        <v>112</v>
      </c>
      <c r="H180" s="211">
        <v>511.30000000000001</v>
      </c>
      <c r="I180" s="212"/>
      <c r="J180" s="213">
        <f>ROUND(I180*H180,2)</f>
        <v>0</v>
      </c>
      <c r="K180" s="209" t="s">
        <v>180</v>
      </c>
      <c r="L180" s="46"/>
      <c r="M180" s="214" t="s">
        <v>19</v>
      </c>
      <c r="N180" s="215" t="s">
        <v>47</v>
      </c>
      <c r="O180" s="86"/>
      <c r="P180" s="216">
        <f>O180*H180</f>
        <v>0</v>
      </c>
      <c r="Q180" s="216">
        <v>0.0035599999999999998</v>
      </c>
      <c r="R180" s="216">
        <f>Q180*H180</f>
        <v>1.820228</v>
      </c>
      <c r="S180" s="216">
        <v>0</v>
      </c>
      <c r="T180" s="21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8" t="s">
        <v>181</v>
      </c>
      <c r="AT180" s="218" t="s">
        <v>177</v>
      </c>
      <c r="AU180" s="218" t="s">
        <v>86</v>
      </c>
      <c r="AY180" s="19" t="s">
        <v>175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84</v>
      </c>
      <c r="BK180" s="219">
        <f>ROUND(I180*H180,2)</f>
        <v>0</v>
      </c>
      <c r="BL180" s="19" t="s">
        <v>181</v>
      </c>
      <c r="BM180" s="218" t="s">
        <v>1160</v>
      </c>
    </row>
    <row r="181" s="13" customFormat="1">
      <c r="A181" s="13"/>
      <c r="B181" s="220"/>
      <c r="C181" s="221"/>
      <c r="D181" s="222" t="s">
        <v>183</v>
      </c>
      <c r="E181" s="223" t="s">
        <v>19</v>
      </c>
      <c r="F181" s="224" t="s">
        <v>686</v>
      </c>
      <c r="G181" s="221"/>
      <c r="H181" s="225">
        <v>511.30000000000001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183</v>
      </c>
      <c r="AU181" s="231" t="s">
        <v>86</v>
      </c>
      <c r="AV181" s="13" t="s">
        <v>86</v>
      </c>
      <c r="AW181" s="13" t="s">
        <v>37</v>
      </c>
      <c r="AX181" s="13" t="s">
        <v>84</v>
      </c>
      <c r="AY181" s="231" t="s">
        <v>175</v>
      </c>
    </row>
    <row r="182" s="2" customFormat="1" ht="21.75" customHeight="1">
      <c r="A182" s="40"/>
      <c r="B182" s="41"/>
      <c r="C182" s="207" t="s">
        <v>387</v>
      </c>
      <c r="D182" s="207" t="s">
        <v>177</v>
      </c>
      <c r="E182" s="208" t="s">
        <v>829</v>
      </c>
      <c r="F182" s="209" t="s">
        <v>830</v>
      </c>
      <c r="G182" s="210" t="s">
        <v>112</v>
      </c>
      <c r="H182" s="211">
        <v>255.65000000000001</v>
      </c>
      <c r="I182" s="212"/>
      <c r="J182" s="213">
        <f>ROUND(I182*H182,2)</f>
        <v>0</v>
      </c>
      <c r="K182" s="209" t="s">
        <v>180</v>
      </c>
      <c r="L182" s="46"/>
      <c r="M182" s="214" t="s">
        <v>19</v>
      </c>
      <c r="N182" s="215" t="s">
        <v>47</v>
      </c>
      <c r="O182" s="86"/>
      <c r="P182" s="216">
        <f>O182*H182</f>
        <v>0</v>
      </c>
      <c r="Q182" s="216">
        <v>0.00098999999999999999</v>
      </c>
      <c r="R182" s="216">
        <f>Q182*H182</f>
        <v>0.25309350000000003</v>
      </c>
      <c r="S182" s="216">
        <v>0</v>
      </c>
      <c r="T182" s="21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8" t="s">
        <v>181</v>
      </c>
      <c r="AT182" s="218" t="s">
        <v>177</v>
      </c>
      <c r="AU182" s="218" t="s">
        <v>86</v>
      </c>
      <c r="AY182" s="19" t="s">
        <v>175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9" t="s">
        <v>84</v>
      </c>
      <c r="BK182" s="219">
        <f>ROUND(I182*H182,2)</f>
        <v>0</v>
      </c>
      <c r="BL182" s="19" t="s">
        <v>181</v>
      </c>
      <c r="BM182" s="218" t="s">
        <v>831</v>
      </c>
    </row>
    <row r="183" s="13" customFormat="1">
      <c r="A183" s="13"/>
      <c r="B183" s="220"/>
      <c r="C183" s="221"/>
      <c r="D183" s="222" t="s">
        <v>183</v>
      </c>
      <c r="E183" s="223" t="s">
        <v>19</v>
      </c>
      <c r="F183" s="224" t="s">
        <v>802</v>
      </c>
      <c r="G183" s="221"/>
      <c r="H183" s="225">
        <v>255.65000000000001</v>
      </c>
      <c r="I183" s="226"/>
      <c r="J183" s="221"/>
      <c r="K183" s="221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183</v>
      </c>
      <c r="AU183" s="231" t="s">
        <v>86</v>
      </c>
      <c r="AV183" s="13" t="s">
        <v>86</v>
      </c>
      <c r="AW183" s="13" t="s">
        <v>37</v>
      </c>
      <c r="AX183" s="13" t="s">
        <v>84</v>
      </c>
      <c r="AY183" s="231" t="s">
        <v>175</v>
      </c>
    </row>
    <row r="184" s="2" customFormat="1" ht="16.5" customHeight="1">
      <c r="A184" s="40"/>
      <c r="B184" s="41"/>
      <c r="C184" s="207" t="s">
        <v>396</v>
      </c>
      <c r="D184" s="207" t="s">
        <v>177</v>
      </c>
      <c r="E184" s="208" t="s">
        <v>832</v>
      </c>
      <c r="F184" s="209" t="s">
        <v>833</v>
      </c>
      <c r="G184" s="210" t="s">
        <v>112</v>
      </c>
      <c r="H184" s="211">
        <v>127.825</v>
      </c>
      <c r="I184" s="212"/>
      <c r="J184" s="213">
        <f>ROUND(I184*H184,2)</f>
        <v>0</v>
      </c>
      <c r="K184" s="209" t="s">
        <v>180</v>
      </c>
      <c r="L184" s="46"/>
      <c r="M184" s="214" t="s">
        <v>19</v>
      </c>
      <c r="N184" s="215" t="s">
        <v>47</v>
      </c>
      <c r="O184" s="86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8" t="s">
        <v>181</v>
      </c>
      <c r="AT184" s="218" t="s">
        <v>177</v>
      </c>
      <c r="AU184" s="218" t="s">
        <v>86</v>
      </c>
      <c r="AY184" s="19" t="s">
        <v>175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84</v>
      </c>
      <c r="BK184" s="219">
        <f>ROUND(I184*H184,2)</f>
        <v>0</v>
      </c>
      <c r="BL184" s="19" t="s">
        <v>181</v>
      </c>
      <c r="BM184" s="218" t="s">
        <v>834</v>
      </c>
    </row>
    <row r="185" s="13" customFormat="1">
      <c r="A185" s="13"/>
      <c r="B185" s="220"/>
      <c r="C185" s="221"/>
      <c r="D185" s="222" t="s">
        <v>183</v>
      </c>
      <c r="E185" s="221"/>
      <c r="F185" s="224" t="s">
        <v>1158</v>
      </c>
      <c r="G185" s="221"/>
      <c r="H185" s="225">
        <v>127.825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183</v>
      </c>
      <c r="AU185" s="231" t="s">
        <v>86</v>
      </c>
      <c r="AV185" s="13" t="s">
        <v>86</v>
      </c>
      <c r="AW185" s="13" t="s">
        <v>4</v>
      </c>
      <c r="AX185" s="13" t="s">
        <v>84</v>
      </c>
      <c r="AY185" s="231" t="s">
        <v>175</v>
      </c>
    </row>
    <row r="186" s="2" customFormat="1" ht="16.5" customHeight="1">
      <c r="A186" s="40"/>
      <c r="B186" s="41"/>
      <c r="C186" s="207" t="s">
        <v>401</v>
      </c>
      <c r="D186" s="207" t="s">
        <v>177</v>
      </c>
      <c r="E186" s="208" t="s">
        <v>835</v>
      </c>
      <c r="F186" s="209" t="s">
        <v>836</v>
      </c>
      <c r="G186" s="210" t="s">
        <v>112</v>
      </c>
      <c r="H186" s="211">
        <v>511.30000000000001</v>
      </c>
      <c r="I186" s="212"/>
      <c r="J186" s="213">
        <f>ROUND(I186*H186,2)</f>
        <v>0</v>
      </c>
      <c r="K186" s="209" t="s">
        <v>180</v>
      </c>
      <c r="L186" s="46"/>
      <c r="M186" s="214" t="s">
        <v>19</v>
      </c>
      <c r="N186" s="215" t="s">
        <v>47</v>
      </c>
      <c r="O186" s="86"/>
      <c r="P186" s="216">
        <f>O186*H186</f>
        <v>0</v>
      </c>
      <c r="Q186" s="216">
        <v>0.00158</v>
      </c>
      <c r="R186" s="216">
        <f>Q186*H186</f>
        <v>0.80785400000000007</v>
      </c>
      <c r="S186" s="216">
        <v>0</v>
      </c>
      <c r="T186" s="21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8" t="s">
        <v>181</v>
      </c>
      <c r="AT186" s="218" t="s">
        <v>177</v>
      </c>
      <c r="AU186" s="218" t="s">
        <v>86</v>
      </c>
      <c r="AY186" s="19" t="s">
        <v>175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84</v>
      </c>
      <c r="BK186" s="219">
        <f>ROUND(I186*H186,2)</f>
        <v>0</v>
      </c>
      <c r="BL186" s="19" t="s">
        <v>181</v>
      </c>
      <c r="BM186" s="218" t="s">
        <v>837</v>
      </c>
    </row>
    <row r="187" s="13" customFormat="1">
      <c r="A187" s="13"/>
      <c r="B187" s="220"/>
      <c r="C187" s="221"/>
      <c r="D187" s="222" t="s">
        <v>183</v>
      </c>
      <c r="E187" s="223" t="s">
        <v>19</v>
      </c>
      <c r="F187" s="224" t="s">
        <v>686</v>
      </c>
      <c r="G187" s="221"/>
      <c r="H187" s="225">
        <v>511.30000000000001</v>
      </c>
      <c r="I187" s="226"/>
      <c r="J187" s="221"/>
      <c r="K187" s="221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183</v>
      </c>
      <c r="AU187" s="231" t="s">
        <v>86</v>
      </c>
      <c r="AV187" s="13" t="s">
        <v>86</v>
      </c>
      <c r="AW187" s="13" t="s">
        <v>37</v>
      </c>
      <c r="AX187" s="13" t="s">
        <v>84</v>
      </c>
      <c r="AY187" s="231" t="s">
        <v>175</v>
      </c>
    </row>
    <row r="188" s="2" customFormat="1" ht="16.5" customHeight="1">
      <c r="A188" s="40"/>
      <c r="B188" s="41"/>
      <c r="C188" s="207" t="s">
        <v>406</v>
      </c>
      <c r="D188" s="207" t="s">
        <v>177</v>
      </c>
      <c r="E188" s="208" t="s">
        <v>838</v>
      </c>
      <c r="F188" s="209" t="s">
        <v>839</v>
      </c>
      <c r="G188" s="210" t="s">
        <v>112</v>
      </c>
      <c r="H188" s="211">
        <v>750.39999999999998</v>
      </c>
      <c r="I188" s="212"/>
      <c r="J188" s="213">
        <f>ROUND(I188*H188,2)</f>
        <v>0</v>
      </c>
      <c r="K188" s="209" t="s">
        <v>180</v>
      </c>
      <c r="L188" s="46"/>
      <c r="M188" s="214" t="s">
        <v>19</v>
      </c>
      <c r="N188" s="215" t="s">
        <v>47</v>
      </c>
      <c r="O188" s="86"/>
      <c r="P188" s="216">
        <f>O188*H188</f>
        <v>0</v>
      </c>
      <c r="Q188" s="216">
        <v>0.00116</v>
      </c>
      <c r="R188" s="216">
        <f>Q188*H188</f>
        <v>0.87046400000000002</v>
      </c>
      <c r="S188" s="216">
        <v>0</v>
      </c>
      <c r="T188" s="21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8" t="s">
        <v>181</v>
      </c>
      <c r="AT188" s="218" t="s">
        <v>177</v>
      </c>
      <c r="AU188" s="218" t="s">
        <v>86</v>
      </c>
      <c r="AY188" s="19" t="s">
        <v>175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84</v>
      </c>
      <c r="BK188" s="219">
        <f>ROUND(I188*H188,2)</f>
        <v>0</v>
      </c>
      <c r="BL188" s="19" t="s">
        <v>181</v>
      </c>
      <c r="BM188" s="218" t="s">
        <v>913</v>
      </c>
    </row>
    <row r="189" s="13" customFormat="1">
      <c r="A189" s="13"/>
      <c r="B189" s="220"/>
      <c r="C189" s="221"/>
      <c r="D189" s="222" t="s">
        <v>183</v>
      </c>
      <c r="E189" s="223" t="s">
        <v>19</v>
      </c>
      <c r="F189" s="224" t="s">
        <v>841</v>
      </c>
      <c r="G189" s="221"/>
      <c r="H189" s="225">
        <v>511.30000000000001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183</v>
      </c>
      <c r="AU189" s="231" t="s">
        <v>86</v>
      </c>
      <c r="AV189" s="13" t="s">
        <v>86</v>
      </c>
      <c r="AW189" s="13" t="s">
        <v>37</v>
      </c>
      <c r="AX189" s="13" t="s">
        <v>76</v>
      </c>
      <c r="AY189" s="231" t="s">
        <v>175</v>
      </c>
    </row>
    <row r="190" s="13" customFormat="1">
      <c r="A190" s="13"/>
      <c r="B190" s="220"/>
      <c r="C190" s="221"/>
      <c r="D190" s="222" t="s">
        <v>183</v>
      </c>
      <c r="E190" s="223" t="s">
        <v>19</v>
      </c>
      <c r="F190" s="224" t="s">
        <v>842</v>
      </c>
      <c r="G190" s="221"/>
      <c r="H190" s="225">
        <v>239.09999999999999</v>
      </c>
      <c r="I190" s="226"/>
      <c r="J190" s="221"/>
      <c r="K190" s="221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183</v>
      </c>
      <c r="AU190" s="231" t="s">
        <v>86</v>
      </c>
      <c r="AV190" s="13" t="s">
        <v>86</v>
      </c>
      <c r="AW190" s="13" t="s">
        <v>37</v>
      </c>
      <c r="AX190" s="13" t="s">
        <v>76</v>
      </c>
      <c r="AY190" s="231" t="s">
        <v>175</v>
      </c>
    </row>
    <row r="191" s="14" customFormat="1">
      <c r="A191" s="14"/>
      <c r="B191" s="232"/>
      <c r="C191" s="233"/>
      <c r="D191" s="222" t="s">
        <v>183</v>
      </c>
      <c r="E191" s="234" t="s">
        <v>19</v>
      </c>
      <c r="F191" s="235" t="s">
        <v>204</v>
      </c>
      <c r="G191" s="233"/>
      <c r="H191" s="236">
        <v>750.39999999999998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2" t="s">
        <v>183</v>
      </c>
      <c r="AU191" s="242" t="s">
        <v>86</v>
      </c>
      <c r="AV191" s="14" t="s">
        <v>181</v>
      </c>
      <c r="AW191" s="14" t="s">
        <v>37</v>
      </c>
      <c r="AX191" s="14" t="s">
        <v>84</v>
      </c>
      <c r="AY191" s="242" t="s">
        <v>175</v>
      </c>
    </row>
    <row r="192" s="2" customFormat="1">
      <c r="A192" s="40"/>
      <c r="B192" s="41"/>
      <c r="C192" s="207" t="s">
        <v>411</v>
      </c>
      <c r="D192" s="207" t="s">
        <v>177</v>
      </c>
      <c r="E192" s="208" t="s">
        <v>843</v>
      </c>
      <c r="F192" s="209" t="s">
        <v>844</v>
      </c>
      <c r="G192" s="210" t="s">
        <v>123</v>
      </c>
      <c r="H192" s="211">
        <v>637.20000000000005</v>
      </c>
      <c r="I192" s="212"/>
      <c r="J192" s="213">
        <f>ROUND(I192*H192,2)</f>
        <v>0</v>
      </c>
      <c r="K192" s="209" t="s">
        <v>180</v>
      </c>
      <c r="L192" s="46"/>
      <c r="M192" s="214" t="s">
        <v>19</v>
      </c>
      <c r="N192" s="215" t="s">
        <v>47</v>
      </c>
      <c r="O192" s="86"/>
      <c r="P192" s="216">
        <f>O192*H192</f>
        <v>0</v>
      </c>
      <c r="Q192" s="216">
        <v>0.00042999999999999999</v>
      </c>
      <c r="R192" s="216">
        <f>Q192*H192</f>
        <v>0.27399600000000002</v>
      </c>
      <c r="S192" s="216">
        <v>0</v>
      </c>
      <c r="T192" s="21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8" t="s">
        <v>181</v>
      </c>
      <c r="AT192" s="218" t="s">
        <v>177</v>
      </c>
      <c r="AU192" s="218" t="s">
        <v>86</v>
      </c>
      <c r="AY192" s="19" t="s">
        <v>175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84</v>
      </c>
      <c r="BK192" s="219">
        <f>ROUND(I192*H192,2)</f>
        <v>0</v>
      </c>
      <c r="BL192" s="19" t="s">
        <v>181</v>
      </c>
      <c r="BM192" s="218" t="s">
        <v>845</v>
      </c>
    </row>
    <row r="193" s="2" customFormat="1">
      <c r="A193" s="40"/>
      <c r="B193" s="41"/>
      <c r="C193" s="42"/>
      <c r="D193" s="222" t="s">
        <v>217</v>
      </c>
      <c r="E193" s="42"/>
      <c r="F193" s="243" t="s">
        <v>846</v>
      </c>
      <c r="G193" s="42"/>
      <c r="H193" s="42"/>
      <c r="I193" s="244"/>
      <c r="J193" s="42"/>
      <c r="K193" s="42"/>
      <c r="L193" s="46"/>
      <c r="M193" s="245"/>
      <c r="N193" s="24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217</v>
      </c>
      <c r="AU193" s="19" t="s">
        <v>86</v>
      </c>
    </row>
    <row r="194" s="13" customFormat="1">
      <c r="A194" s="13"/>
      <c r="B194" s="220"/>
      <c r="C194" s="221"/>
      <c r="D194" s="222" t="s">
        <v>183</v>
      </c>
      <c r="E194" s="223" t="s">
        <v>19</v>
      </c>
      <c r="F194" s="224" t="s">
        <v>847</v>
      </c>
      <c r="G194" s="221"/>
      <c r="H194" s="225">
        <v>1062.6669999999999</v>
      </c>
      <c r="I194" s="226"/>
      <c r="J194" s="221"/>
      <c r="K194" s="221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183</v>
      </c>
      <c r="AU194" s="231" t="s">
        <v>86</v>
      </c>
      <c r="AV194" s="13" t="s">
        <v>86</v>
      </c>
      <c r="AW194" s="13" t="s">
        <v>37</v>
      </c>
      <c r="AX194" s="13" t="s">
        <v>76</v>
      </c>
      <c r="AY194" s="231" t="s">
        <v>175</v>
      </c>
    </row>
    <row r="195" s="13" customFormat="1">
      <c r="A195" s="13"/>
      <c r="B195" s="220"/>
      <c r="C195" s="221"/>
      <c r="D195" s="222" t="s">
        <v>183</v>
      </c>
      <c r="E195" s="223" t="s">
        <v>19</v>
      </c>
      <c r="F195" s="224" t="s">
        <v>1161</v>
      </c>
      <c r="G195" s="221"/>
      <c r="H195" s="225">
        <v>637.20000000000005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183</v>
      </c>
      <c r="AU195" s="231" t="s">
        <v>86</v>
      </c>
      <c r="AV195" s="13" t="s">
        <v>86</v>
      </c>
      <c r="AW195" s="13" t="s">
        <v>37</v>
      </c>
      <c r="AX195" s="13" t="s">
        <v>84</v>
      </c>
      <c r="AY195" s="231" t="s">
        <v>175</v>
      </c>
    </row>
    <row r="196" s="2" customFormat="1" ht="16.5" customHeight="1">
      <c r="A196" s="40"/>
      <c r="B196" s="41"/>
      <c r="C196" s="257" t="s">
        <v>416</v>
      </c>
      <c r="D196" s="257" t="s">
        <v>298</v>
      </c>
      <c r="E196" s="258" t="s">
        <v>849</v>
      </c>
      <c r="F196" s="259" t="s">
        <v>850</v>
      </c>
      <c r="G196" s="260" t="s">
        <v>287</v>
      </c>
      <c r="H196" s="261">
        <v>0.87</v>
      </c>
      <c r="I196" s="262"/>
      <c r="J196" s="263">
        <f>ROUND(I196*H196,2)</f>
        <v>0</v>
      </c>
      <c r="K196" s="259" t="s">
        <v>180</v>
      </c>
      <c r="L196" s="264"/>
      <c r="M196" s="265" t="s">
        <v>19</v>
      </c>
      <c r="N196" s="266" t="s">
        <v>47</v>
      </c>
      <c r="O196" s="86"/>
      <c r="P196" s="216">
        <f>O196*H196</f>
        <v>0</v>
      </c>
      <c r="Q196" s="216">
        <v>1</v>
      </c>
      <c r="R196" s="216">
        <f>Q196*H196</f>
        <v>0.87</v>
      </c>
      <c r="S196" s="216">
        <v>0</v>
      </c>
      <c r="T196" s="21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8" t="s">
        <v>213</v>
      </c>
      <c r="AT196" s="218" t="s">
        <v>298</v>
      </c>
      <c r="AU196" s="218" t="s">
        <v>86</v>
      </c>
      <c r="AY196" s="19" t="s">
        <v>175</v>
      </c>
      <c r="BE196" s="219">
        <f>IF(N196="základní",J196,0)</f>
        <v>0</v>
      </c>
      <c r="BF196" s="219">
        <f>IF(N196="snížená",J196,0)</f>
        <v>0</v>
      </c>
      <c r="BG196" s="219">
        <f>IF(N196="zákl. přenesená",J196,0)</f>
        <v>0</v>
      </c>
      <c r="BH196" s="219">
        <f>IF(N196="sníž. přenesená",J196,0)</f>
        <v>0</v>
      </c>
      <c r="BI196" s="219">
        <f>IF(N196="nulová",J196,0)</f>
        <v>0</v>
      </c>
      <c r="BJ196" s="19" t="s">
        <v>84</v>
      </c>
      <c r="BK196" s="219">
        <f>ROUND(I196*H196,2)</f>
        <v>0</v>
      </c>
      <c r="BL196" s="19" t="s">
        <v>181</v>
      </c>
      <c r="BM196" s="218" t="s">
        <v>851</v>
      </c>
    </row>
    <row r="197" s="13" customFormat="1">
      <c r="A197" s="13"/>
      <c r="B197" s="220"/>
      <c r="C197" s="221"/>
      <c r="D197" s="222" t="s">
        <v>183</v>
      </c>
      <c r="E197" s="223" t="s">
        <v>19</v>
      </c>
      <c r="F197" s="224" t="s">
        <v>1162</v>
      </c>
      <c r="G197" s="221"/>
      <c r="H197" s="225">
        <v>955.79999999999995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183</v>
      </c>
      <c r="AU197" s="231" t="s">
        <v>86</v>
      </c>
      <c r="AV197" s="13" t="s">
        <v>86</v>
      </c>
      <c r="AW197" s="13" t="s">
        <v>37</v>
      </c>
      <c r="AX197" s="13" t="s">
        <v>84</v>
      </c>
      <c r="AY197" s="231" t="s">
        <v>175</v>
      </c>
    </row>
    <row r="198" s="13" customFormat="1">
      <c r="A198" s="13"/>
      <c r="B198" s="220"/>
      <c r="C198" s="221"/>
      <c r="D198" s="222" t="s">
        <v>183</v>
      </c>
      <c r="E198" s="221"/>
      <c r="F198" s="224" t="s">
        <v>1163</v>
      </c>
      <c r="G198" s="221"/>
      <c r="H198" s="225">
        <v>0.87</v>
      </c>
      <c r="I198" s="226"/>
      <c r="J198" s="221"/>
      <c r="K198" s="221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183</v>
      </c>
      <c r="AU198" s="231" t="s">
        <v>86</v>
      </c>
      <c r="AV198" s="13" t="s">
        <v>86</v>
      </c>
      <c r="AW198" s="13" t="s">
        <v>4</v>
      </c>
      <c r="AX198" s="13" t="s">
        <v>84</v>
      </c>
      <c r="AY198" s="231" t="s">
        <v>175</v>
      </c>
    </row>
    <row r="199" s="2" customFormat="1">
      <c r="A199" s="40"/>
      <c r="B199" s="41"/>
      <c r="C199" s="207" t="s">
        <v>420</v>
      </c>
      <c r="D199" s="207" t="s">
        <v>177</v>
      </c>
      <c r="E199" s="208" t="s">
        <v>854</v>
      </c>
      <c r="F199" s="209" t="s">
        <v>855</v>
      </c>
      <c r="G199" s="210" t="s">
        <v>123</v>
      </c>
      <c r="H199" s="211">
        <v>48.119999999999997</v>
      </c>
      <c r="I199" s="212"/>
      <c r="J199" s="213">
        <f>ROUND(I199*H199,2)</f>
        <v>0</v>
      </c>
      <c r="K199" s="209" t="s">
        <v>180</v>
      </c>
      <c r="L199" s="46"/>
      <c r="M199" s="214" t="s">
        <v>19</v>
      </c>
      <c r="N199" s="215" t="s">
        <v>47</v>
      </c>
      <c r="O199" s="86"/>
      <c r="P199" s="216">
        <f>O199*H199</f>
        <v>0</v>
      </c>
      <c r="Q199" s="216">
        <v>0.0042100000000000002</v>
      </c>
      <c r="R199" s="216">
        <f>Q199*H199</f>
        <v>0.20258519999999999</v>
      </c>
      <c r="S199" s="216">
        <v>0</v>
      </c>
      <c r="T199" s="21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8" t="s">
        <v>181</v>
      </c>
      <c r="AT199" s="218" t="s">
        <v>177</v>
      </c>
      <c r="AU199" s="218" t="s">
        <v>86</v>
      </c>
      <c r="AY199" s="19" t="s">
        <v>175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84</v>
      </c>
      <c r="BK199" s="219">
        <f>ROUND(I199*H199,2)</f>
        <v>0</v>
      </c>
      <c r="BL199" s="19" t="s">
        <v>181</v>
      </c>
      <c r="BM199" s="218" t="s">
        <v>1164</v>
      </c>
    </row>
    <row r="200" s="2" customFormat="1">
      <c r="A200" s="40"/>
      <c r="B200" s="41"/>
      <c r="C200" s="42"/>
      <c r="D200" s="222" t="s">
        <v>217</v>
      </c>
      <c r="E200" s="42"/>
      <c r="F200" s="243" t="s">
        <v>857</v>
      </c>
      <c r="G200" s="42"/>
      <c r="H200" s="42"/>
      <c r="I200" s="244"/>
      <c r="J200" s="42"/>
      <c r="K200" s="42"/>
      <c r="L200" s="46"/>
      <c r="M200" s="245"/>
      <c r="N200" s="246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217</v>
      </c>
      <c r="AU200" s="19" t="s">
        <v>86</v>
      </c>
    </row>
    <row r="201" s="13" customFormat="1">
      <c r="A201" s="13"/>
      <c r="B201" s="220"/>
      <c r="C201" s="221"/>
      <c r="D201" s="222" t="s">
        <v>183</v>
      </c>
      <c r="E201" s="223" t="s">
        <v>19</v>
      </c>
      <c r="F201" s="224" t="s">
        <v>858</v>
      </c>
      <c r="G201" s="221"/>
      <c r="H201" s="225">
        <v>48.119999999999997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1" t="s">
        <v>183</v>
      </c>
      <c r="AU201" s="231" t="s">
        <v>86</v>
      </c>
      <c r="AV201" s="13" t="s">
        <v>86</v>
      </c>
      <c r="AW201" s="13" t="s">
        <v>37</v>
      </c>
      <c r="AX201" s="13" t="s">
        <v>84</v>
      </c>
      <c r="AY201" s="231" t="s">
        <v>175</v>
      </c>
    </row>
    <row r="202" s="2" customFormat="1" ht="21.75" customHeight="1">
      <c r="A202" s="40"/>
      <c r="B202" s="41"/>
      <c r="C202" s="207" t="s">
        <v>424</v>
      </c>
      <c r="D202" s="207" t="s">
        <v>177</v>
      </c>
      <c r="E202" s="208" t="s">
        <v>859</v>
      </c>
      <c r="F202" s="209" t="s">
        <v>860</v>
      </c>
      <c r="G202" s="210" t="s">
        <v>112</v>
      </c>
      <c r="H202" s="211">
        <v>511.30000000000001</v>
      </c>
      <c r="I202" s="212"/>
      <c r="J202" s="213">
        <f>ROUND(I202*H202,2)</f>
        <v>0</v>
      </c>
      <c r="K202" s="209" t="s">
        <v>19</v>
      </c>
      <c r="L202" s="46"/>
      <c r="M202" s="214" t="s">
        <v>19</v>
      </c>
      <c r="N202" s="215" t="s">
        <v>47</v>
      </c>
      <c r="O202" s="86"/>
      <c r="P202" s="216">
        <f>O202*H202</f>
        <v>0</v>
      </c>
      <c r="Q202" s="216">
        <v>0.00088000000000000003</v>
      </c>
      <c r="R202" s="216">
        <f>Q202*H202</f>
        <v>0.44994400000000001</v>
      </c>
      <c r="S202" s="216">
        <v>0</v>
      </c>
      <c r="T202" s="21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8" t="s">
        <v>181</v>
      </c>
      <c r="AT202" s="218" t="s">
        <v>177</v>
      </c>
      <c r="AU202" s="218" t="s">
        <v>86</v>
      </c>
      <c r="AY202" s="19" t="s">
        <v>175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84</v>
      </c>
      <c r="BK202" s="219">
        <f>ROUND(I202*H202,2)</f>
        <v>0</v>
      </c>
      <c r="BL202" s="19" t="s">
        <v>181</v>
      </c>
      <c r="BM202" s="218" t="s">
        <v>861</v>
      </c>
    </row>
    <row r="203" s="13" customFormat="1">
      <c r="A203" s="13"/>
      <c r="B203" s="220"/>
      <c r="C203" s="221"/>
      <c r="D203" s="222" t="s">
        <v>183</v>
      </c>
      <c r="E203" s="223" t="s">
        <v>19</v>
      </c>
      <c r="F203" s="224" t="s">
        <v>686</v>
      </c>
      <c r="G203" s="221"/>
      <c r="H203" s="225">
        <v>511.30000000000001</v>
      </c>
      <c r="I203" s="226"/>
      <c r="J203" s="221"/>
      <c r="K203" s="221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183</v>
      </c>
      <c r="AU203" s="231" t="s">
        <v>86</v>
      </c>
      <c r="AV203" s="13" t="s">
        <v>86</v>
      </c>
      <c r="AW203" s="13" t="s">
        <v>37</v>
      </c>
      <c r="AX203" s="13" t="s">
        <v>84</v>
      </c>
      <c r="AY203" s="231" t="s">
        <v>175</v>
      </c>
    </row>
    <row r="204" s="2" customFormat="1">
      <c r="A204" s="40"/>
      <c r="B204" s="41"/>
      <c r="C204" s="207" t="s">
        <v>428</v>
      </c>
      <c r="D204" s="207" t="s">
        <v>177</v>
      </c>
      <c r="E204" s="208" t="s">
        <v>862</v>
      </c>
      <c r="F204" s="209" t="s">
        <v>863</v>
      </c>
      <c r="G204" s="210" t="s">
        <v>320</v>
      </c>
      <c r="H204" s="211">
        <v>3070</v>
      </c>
      <c r="I204" s="212"/>
      <c r="J204" s="213">
        <f>ROUND(I204*H204,2)</f>
        <v>0</v>
      </c>
      <c r="K204" s="209" t="s">
        <v>180</v>
      </c>
      <c r="L204" s="46"/>
      <c r="M204" s="214" t="s">
        <v>19</v>
      </c>
      <c r="N204" s="215" t="s">
        <v>47</v>
      </c>
      <c r="O204" s="86"/>
      <c r="P204" s="216">
        <f>O204*H204</f>
        <v>0</v>
      </c>
      <c r="Q204" s="216">
        <v>0.00098999999999999999</v>
      </c>
      <c r="R204" s="216">
        <f>Q204*H204</f>
        <v>3.0392999999999999</v>
      </c>
      <c r="S204" s="216">
        <v>0</v>
      </c>
      <c r="T204" s="21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8" t="s">
        <v>181</v>
      </c>
      <c r="AT204" s="218" t="s">
        <v>177</v>
      </c>
      <c r="AU204" s="218" t="s">
        <v>86</v>
      </c>
      <c r="AY204" s="19" t="s">
        <v>175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84</v>
      </c>
      <c r="BK204" s="219">
        <f>ROUND(I204*H204,2)</f>
        <v>0</v>
      </c>
      <c r="BL204" s="19" t="s">
        <v>181</v>
      </c>
      <c r="BM204" s="218" t="s">
        <v>864</v>
      </c>
    </row>
    <row r="205" s="2" customFormat="1">
      <c r="A205" s="40"/>
      <c r="B205" s="41"/>
      <c r="C205" s="42"/>
      <c r="D205" s="222" t="s">
        <v>217</v>
      </c>
      <c r="E205" s="42"/>
      <c r="F205" s="243" t="s">
        <v>865</v>
      </c>
      <c r="G205" s="42"/>
      <c r="H205" s="42"/>
      <c r="I205" s="244"/>
      <c r="J205" s="42"/>
      <c r="K205" s="42"/>
      <c r="L205" s="46"/>
      <c r="M205" s="245"/>
      <c r="N205" s="246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217</v>
      </c>
      <c r="AU205" s="19" t="s">
        <v>86</v>
      </c>
    </row>
    <row r="206" s="13" customFormat="1">
      <c r="A206" s="13"/>
      <c r="B206" s="220"/>
      <c r="C206" s="221"/>
      <c r="D206" s="222" t="s">
        <v>183</v>
      </c>
      <c r="E206" s="223" t="s">
        <v>19</v>
      </c>
      <c r="F206" s="224" t="s">
        <v>866</v>
      </c>
      <c r="G206" s="221"/>
      <c r="H206" s="225">
        <v>3067.8000000000002</v>
      </c>
      <c r="I206" s="226"/>
      <c r="J206" s="221"/>
      <c r="K206" s="221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183</v>
      </c>
      <c r="AU206" s="231" t="s">
        <v>86</v>
      </c>
      <c r="AV206" s="13" t="s">
        <v>86</v>
      </c>
      <c r="AW206" s="13" t="s">
        <v>37</v>
      </c>
      <c r="AX206" s="13" t="s">
        <v>76</v>
      </c>
      <c r="AY206" s="231" t="s">
        <v>175</v>
      </c>
    </row>
    <row r="207" s="13" customFormat="1">
      <c r="A207" s="13"/>
      <c r="B207" s="220"/>
      <c r="C207" s="221"/>
      <c r="D207" s="222" t="s">
        <v>183</v>
      </c>
      <c r="E207" s="223" t="s">
        <v>19</v>
      </c>
      <c r="F207" s="224" t="s">
        <v>1165</v>
      </c>
      <c r="G207" s="221"/>
      <c r="H207" s="225">
        <v>3070</v>
      </c>
      <c r="I207" s="226"/>
      <c r="J207" s="221"/>
      <c r="K207" s="221"/>
      <c r="L207" s="227"/>
      <c r="M207" s="228"/>
      <c r="N207" s="229"/>
      <c r="O207" s="229"/>
      <c r="P207" s="229"/>
      <c r="Q207" s="229"/>
      <c r="R207" s="229"/>
      <c r="S207" s="229"/>
      <c r="T207" s="23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1" t="s">
        <v>183</v>
      </c>
      <c r="AU207" s="231" t="s">
        <v>86</v>
      </c>
      <c r="AV207" s="13" t="s">
        <v>86</v>
      </c>
      <c r="AW207" s="13" t="s">
        <v>37</v>
      </c>
      <c r="AX207" s="13" t="s">
        <v>84</v>
      </c>
      <c r="AY207" s="231" t="s">
        <v>175</v>
      </c>
    </row>
    <row r="208" s="12" customFormat="1" ht="22.8" customHeight="1">
      <c r="A208" s="12"/>
      <c r="B208" s="191"/>
      <c r="C208" s="192"/>
      <c r="D208" s="193" t="s">
        <v>75</v>
      </c>
      <c r="E208" s="205" t="s">
        <v>646</v>
      </c>
      <c r="F208" s="205" t="s">
        <v>647</v>
      </c>
      <c r="G208" s="192"/>
      <c r="H208" s="192"/>
      <c r="I208" s="195"/>
      <c r="J208" s="206">
        <f>BK208</f>
        <v>0</v>
      </c>
      <c r="K208" s="192"/>
      <c r="L208" s="197"/>
      <c r="M208" s="198"/>
      <c r="N208" s="199"/>
      <c r="O208" s="199"/>
      <c r="P208" s="200">
        <f>SUM(P209:P216)</f>
        <v>0</v>
      </c>
      <c r="Q208" s="199"/>
      <c r="R208" s="200">
        <f>SUM(R209:R216)</f>
        <v>0</v>
      </c>
      <c r="S208" s="199"/>
      <c r="T208" s="201">
        <f>SUM(T209:T216)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2" t="s">
        <v>84</v>
      </c>
      <c r="AT208" s="203" t="s">
        <v>75</v>
      </c>
      <c r="AU208" s="203" t="s">
        <v>84</v>
      </c>
      <c r="AY208" s="202" t="s">
        <v>175</v>
      </c>
      <c r="BK208" s="204">
        <f>SUM(BK209:BK216)</f>
        <v>0</v>
      </c>
    </row>
    <row r="209" s="2" customFormat="1">
      <c r="A209" s="40"/>
      <c r="B209" s="41"/>
      <c r="C209" s="207" t="s">
        <v>432</v>
      </c>
      <c r="D209" s="207" t="s">
        <v>177</v>
      </c>
      <c r="E209" s="208" t="s">
        <v>868</v>
      </c>
      <c r="F209" s="209" t="s">
        <v>663</v>
      </c>
      <c r="G209" s="210" t="s">
        <v>287</v>
      </c>
      <c r="H209" s="211">
        <v>16.873000000000001</v>
      </c>
      <c r="I209" s="212"/>
      <c r="J209" s="213">
        <f>ROUND(I209*H209,2)</f>
        <v>0</v>
      </c>
      <c r="K209" s="209" t="s">
        <v>180</v>
      </c>
      <c r="L209" s="46"/>
      <c r="M209" s="214" t="s">
        <v>19</v>
      </c>
      <c r="N209" s="215" t="s">
        <v>47</v>
      </c>
      <c r="O209" s="86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181</v>
      </c>
      <c r="AT209" s="218" t="s">
        <v>177</v>
      </c>
      <c r="AU209" s="218" t="s">
        <v>86</v>
      </c>
      <c r="AY209" s="19" t="s">
        <v>175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84</v>
      </c>
      <c r="BK209" s="219">
        <f>ROUND(I209*H209,2)</f>
        <v>0</v>
      </c>
      <c r="BL209" s="19" t="s">
        <v>181</v>
      </c>
      <c r="BM209" s="218" t="s">
        <v>869</v>
      </c>
    </row>
    <row r="210" s="2" customFormat="1">
      <c r="A210" s="40"/>
      <c r="B210" s="41"/>
      <c r="C210" s="207" t="s">
        <v>438</v>
      </c>
      <c r="D210" s="207" t="s">
        <v>177</v>
      </c>
      <c r="E210" s="208" t="s">
        <v>870</v>
      </c>
      <c r="F210" s="209" t="s">
        <v>667</v>
      </c>
      <c r="G210" s="210" t="s">
        <v>287</v>
      </c>
      <c r="H210" s="211">
        <v>80.558000000000007</v>
      </c>
      <c r="I210" s="212"/>
      <c r="J210" s="213">
        <f>ROUND(I210*H210,2)</f>
        <v>0</v>
      </c>
      <c r="K210" s="209" t="s">
        <v>180</v>
      </c>
      <c r="L210" s="46"/>
      <c r="M210" s="214" t="s">
        <v>19</v>
      </c>
      <c r="N210" s="215" t="s">
        <v>47</v>
      </c>
      <c r="O210" s="86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8" t="s">
        <v>181</v>
      </c>
      <c r="AT210" s="218" t="s">
        <v>177</v>
      </c>
      <c r="AU210" s="218" t="s">
        <v>86</v>
      </c>
      <c r="AY210" s="19" t="s">
        <v>175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9" t="s">
        <v>84</v>
      </c>
      <c r="BK210" s="219">
        <f>ROUND(I210*H210,2)</f>
        <v>0</v>
      </c>
      <c r="BL210" s="19" t="s">
        <v>181</v>
      </c>
      <c r="BM210" s="218" t="s">
        <v>871</v>
      </c>
    </row>
    <row r="211" s="2" customFormat="1">
      <c r="A211" s="40"/>
      <c r="B211" s="41"/>
      <c r="C211" s="207" t="s">
        <v>443</v>
      </c>
      <c r="D211" s="207" t="s">
        <v>177</v>
      </c>
      <c r="E211" s="208" t="s">
        <v>658</v>
      </c>
      <c r="F211" s="209" t="s">
        <v>659</v>
      </c>
      <c r="G211" s="210" t="s">
        <v>287</v>
      </c>
      <c r="H211" s="211">
        <v>3.9849999999999999</v>
      </c>
      <c r="I211" s="212"/>
      <c r="J211" s="213">
        <f>ROUND(I211*H211,2)</f>
        <v>0</v>
      </c>
      <c r="K211" s="209" t="s">
        <v>180</v>
      </c>
      <c r="L211" s="46"/>
      <c r="M211" s="214" t="s">
        <v>19</v>
      </c>
      <c r="N211" s="215" t="s">
        <v>47</v>
      </c>
      <c r="O211" s="86"/>
      <c r="P211" s="216">
        <f>O211*H211</f>
        <v>0</v>
      </c>
      <c r="Q211" s="216">
        <v>0</v>
      </c>
      <c r="R211" s="216">
        <f>Q211*H211</f>
        <v>0</v>
      </c>
      <c r="S211" s="216">
        <v>0</v>
      </c>
      <c r="T211" s="21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8" t="s">
        <v>181</v>
      </c>
      <c r="AT211" s="218" t="s">
        <v>177</v>
      </c>
      <c r="AU211" s="218" t="s">
        <v>86</v>
      </c>
      <c r="AY211" s="19" t="s">
        <v>175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84</v>
      </c>
      <c r="BK211" s="219">
        <f>ROUND(I211*H211,2)</f>
        <v>0</v>
      </c>
      <c r="BL211" s="19" t="s">
        <v>181</v>
      </c>
      <c r="BM211" s="218" t="s">
        <v>1166</v>
      </c>
    </row>
    <row r="212" s="2" customFormat="1">
      <c r="A212" s="40"/>
      <c r="B212" s="41"/>
      <c r="C212" s="207" t="s">
        <v>452</v>
      </c>
      <c r="D212" s="207" t="s">
        <v>177</v>
      </c>
      <c r="E212" s="208" t="s">
        <v>872</v>
      </c>
      <c r="F212" s="209" t="s">
        <v>873</v>
      </c>
      <c r="G212" s="210" t="s">
        <v>287</v>
      </c>
      <c r="H212" s="211">
        <v>0.056000000000000001</v>
      </c>
      <c r="I212" s="212"/>
      <c r="J212" s="213">
        <f>ROUND(I212*H212,2)</f>
        <v>0</v>
      </c>
      <c r="K212" s="209" t="s">
        <v>180</v>
      </c>
      <c r="L212" s="46"/>
      <c r="M212" s="214" t="s">
        <v>19</v>
      </c>
      <c r="N212" s="215" t="s">
        <v>47</v>
      </c>
      <c r="O212" s="86"/>
      <c r="P212" s="216">
        <f>O212*H212</f>
        <v>0</v>
      </c>
      <c r="Q212" s="216">
        <v>0</v>
      </c>
      <c r="R212" s="216">
        <f>Q212*H212</f>
        <v>0</v>
      </c>
      <c r="S212" s="216">
        <v>0</v>
      </c>
      <c r="T212" s="21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8" t="s">
        <v>181</v>
      </c>
      <c r="AT212" s="218" t="s">
        <v>177</v>
      </c>
      <c r="AU212" s="218" t="s">
        <v>86</v>
      </c>
      <c r="AY212" s="19" t="s">
        <v>175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84</v>
      </c>
      <c r="BK212" s="219">
        <f>ROUND(I212*H212,2)</f>
        <v>0</v>
      </c>
      <c r="BL212" s="19" t="s">
        <v>181</v>
      </c>
      <c r="BM212" s="218" t="s">
        <v>874</v>
      </c>
    </row>
    <row r="213" s="2" customFormat="1" ht="33" customHeight="1">
      <c r="A213" s="40"/>
      <c r="B213" s="41"/>
      <c r="C213" s="207" t="s">
        <v>456</v>
      </c>
      <c r="D213" s="207" t="s">
        <v>177</v>
      </c>
      <c r="E213" s="208" t="s">
        <v>875</v>
      </c>
      <c r="F213" s="209" t="s">
        <v>876</v>
      </c>
      <c r="G213" s="210" t="s">
        <v>287</v>
      </c>
      <c r="H213" s="211">
        <v>38.347999999999999</v>
      </c>
      <c r="I213" s="212"/>
      <c r="J213" s="213">
        <f>ROUND(I213*H213,2)</f>
        <v>0</v>
      </c>
      <c r="K213" s="209" t="s">
        <v>180</v>
      </c>
      <c r="L213" s="46"/>
      <c r="M213" s="214" t="s">
        <v>19</v>
      </c>
      <c r="N213" s="215" t="s">
        <v>47</v>
      </c>
      <c r="O213" s="86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8" t="s">
        <v>181</v>
      </c>
      <c r="AT213" s="218" t="s">
        <v>177</v>
      </c>
      <c r="AU213" s="218" t="s">
        <v>86</v>
      </c>
      <c r="AY213" s="19" t="s">
        <v>175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84</v>
      </c>
      <c r="BK213" s="219">
        <f>ROUND(I213*H213,2)</f>
        <v>0</v>
      </c>
      <c r="BL213" s="19" t="s">
        <v>181</v>
      </c>
      <c r="BM213" s="218" t="s">
        <v>877</v>
      </c>
    </row>
    <row r="214" s="2" customFormat="1">
      <c r="A214" s="40"/>
      <c r="B214" s="41"/>
      <c r="C214" s="207" t="s">
        <v>460</v>
      </c>
      <c r="D214" s="207" t="s">
        <v>177</v>
      </c>
      <c r="E214" s="208" t="s">
        <v>649</v>
      </c>
      <c r="F214" s="209" t="s">
        <v>650</v>
      </c>
      <c r="G214" s="210" t="s">
        <v>287</v>
      </c>
      <c r="H214" s="211">
        <v>145.398</v>
      </c>
      <c r="I214" s="212"/>
      <c r="J214" s="213">
        <f>ROUND(I214*H214,2)</f>
        <v>0</v>
      </c>
      <c r="K214" s="209" t="s">
        <v>180</v>
      </c>
      <c r="L214" s="46"/>
      <c r="M214" s="214" t="s">
        <v>19</v>
      </c>
      <c r="N214" s="215" t="s">
        <v>47</v>
      </c>
      <c r="O214" s="86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8" t="s">
        <v>181</v>
      </c>
      <c r="AT214" s="218" t="s">
        <v>177</v>
      </c>
      <c r="AU214" s="218" t="s">
        <v>86</v>
      </c>
      <c r="AY214" s="19" t="s">
        <v>175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84</v>
      </c>
      <c r="BK214" s="219">
        <f>ROUND(I214*H214,2)</f>
        <v>0</v>
      </c>
      <c r="BL214" s="19" t="s">
        <v>181</v>
      </c>
      <c r="BM214" s="218" t="s">
        <v>878</v>
      </c>
    </row>
    <row r="215" s="2" customFormat="1">
      <c r="A215" s="40"/>
      <c r="B215" s="41"/>
      <c r="C215" s="207" t="s">
        <v>464</v>
      </c>
      <c r="D215" s="207" t="s">
        <v>177</v>
      </c>
      <c r="E215" s="208" t="s">
        <v>653</v>
      </c>
      <c r="F215" s="209" t="s">
        <v>654</v>
      </c>
      <c r="G215" s="210" t="s">
        <v>287</v>
      </c>
      <c r="H215" s="211">
        <v>2762.5619999999999</v>
      </c>
      <c r="I215" s="212"/>
      <c r="J215" s="213">
        <f>ROUND(I215*H215,2)</f>
        <v>0</v>
      </c>
      <c r="K215" s="209" t="s">
        <v>180</v>
      </c>
      <c r="L215" s="46"/>
      <c r="M215" s="214" t="s">
        <v>19</v>
      </c>
      <c r="N215" s="215" t="s">
        <v>47</v>
      </c>
      <c r="O215" s="86"/>
      <c r="P215" s="216">
        <f>O215*H215</f>
        <v>0</v>
      </c>
      <c r="Q215" s="216">
        <v>0</v>
      </c>
      <c r="R215" s="216">
        <f>Q215*H215</f>
        <v>0</v>
      </c>
      <c r="S215" s="216">
        <v>0</v>
      </c>
      <c r="T215" s="21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8" t="s">
        <v>181</v>
      </c>
      <c r="AT215" s="218" t="s">
        <v>177</v>
      </c>
      <c r="AU215" s="218" t="s">
        <v>86</v>
      </c>
      <c r="AY215" s="19" t="s">
        <v>175</v>
      </c>
      <c r="BE215" s="219">
        <f>IF(N215="základní",J215,0)</f>
        <v>0</v>
      </c>
      <c r="BF215" s="219">
        <f>IF(N215="snížená",J215,0)</f>
        <v>0</v>
      </c>
      <c r="BG215" s="219">
        <f>IF(N215="zákl. přenesená",J215,0)</f>
        <v>0</v>
      </c>
      <c r="BH215" s="219">
        <f>IF(N215="sníž. přenesená",J215,0)</f>
        <v>0</v>
      </c>
      <c r="BI215" s="219">
        <f>IF(N215="nulová",J215,0)</f>
        <v>0</v>
      </c>
      <c r="BJ215" s="19" t="s">
        <v>84</v>
      </c>
      <c r="BK215" s="219">
        <f>ROUND(I215*H215,2)</f>
        <v>0</v>
      </c>
      <c r="BL215" s="19" t="s">
        <v>181</v>
      </c>
      <c r="BM215" s="218" t="s">
        <v>879</v>
      </c>
    </row>
    <row r="216" s="13" customFormat="1">
      <c r="A216" s="13"/>
      <c r="B216" s="220"/>
      <c r="C216" s="221"/>
      <c r="D216" s="222" t="s">
        <v>183</v>
      </c>
      <c r="E216" s="221"/>
      <c r="F216" s="224" t="s">
        <v>1167</v>
      </c>
      <c r="G216" s="221"/>
      <c r="H216" s="225">
        <v>2762.5619999999999</v>
      </c>
      <c r="I216" s="226"/>
      <c r="J216" s="221"/>
      <c r="K216" s="221"/>
      <c r="L216" s="227"/>
      <c r="M216" s="228"/>
      <c r="N216" s="229"/>
      <c r="O216" s="229"/>
      <c r="P216" s="229"/>
      <c r="Q216" s="229"/>
      <c r="R216" s="229"/>
      <c r="S216" s="229"/>
      <c r="T216" s="23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1" t="s">
        <v>183</v>
      </c>
      <c r="AU216" s="231" t="s">
        <v>86</v>
      </c>
      <c r="AV216" s="13" t="s">
        <v>86</v>
      </c>
      <c r="AW216" s="13" t="s">
        <v>4</v>
      </c>
      <c r="AX216" s="13" t="s">
        <v>84</v>
      </c>
      <c r="AY216" s="231" t="s">
        <v>175</v>
      </c>
    </row>
    <row r="217" s="12" customFormat="1" ht="22.8" customHeight="1">
      <c r="A217" s="12"/>
      <c r="B217" s="191"/>
      <c r="C217" s="192"/>
      <c r="D217" s="193" t="s">
        <v>75</v>
      </c>
      <c r="E217" s="205" t="s">
        <v>676</v>
      </c>
      <c r="F217" s="205" t="s">
        <v>677</v>
      </c>
      <c r="G217" s="192"/>
      <c r="H217" s="192"/>
      <c r="I217" s="195"/>
      <c r="J217" s="206">
        <f>BK217</f>
        <v>0</v>
      </c>
      <c r="K217" s="192"/>
      <c r="L217" s="197"/>
      <c r="M217" s="198"/>
      <c r="N217" s="199"/>
      <c r="O217" s="199"/>
      <c r="P217" s="200">
        <f>SUM(P218:P219)</f>
        <v>0</v>
      </c>
      <c r="Q217" s="199"/>
      <c r="R217" s="200">
        <f>SUM(R218:R219)</f>
        <v>0</v>
      </c>
      <c r="S217" s="199"/>
      <c r="T217" s="201">
        <f>SUM(T218:T219)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2" t="s">
        <v>84</v>
      </c>
      <c r="AT217" s="203" t="s">
        <v>75</v>
      </c>
      <c r="AU217" s="203" t="s">
        <v>84</v>
      </c>
      <c r="AY217" s="202" t="s">
        <v>175</v>
      </c>
      <c r="BK217" s="204">
        <f>SUM(BK218:BK219)</f>
        <v>0</v>
      </c>
    </row>
    <row r="218" s="2" customFormat="1">
      <c r="A218" s="40"/>
      <c r="B218" s="41"/>
      <c r="C218" s="207" t="s">
        <v>468</v>
      </c>
      <c r="D218" s="207" t="s">
        <v>177</v>
      </c>
      <c r="E218" s="208" t="s">
        <v>881</v>
      </c>
      <c r="F218" s="209" t="s">
        <v>882</v>
      </c>
      <c r="G218" s="210" t="s">
        <v>287</v>
      </c>
      <c r="H218" s="211">
        <v>177.80500000000001</v>
      </c>
      <c r="I218" s="212"/>
      <c r="J218" s="213">
        <f>ROUND(I218*H218,2)</f>
        <v>0</v>
      </c>
      <c r="K218" s="209" t="s">
        <v>180</v>
      </c>
      <c r="L218" s="46"/>
      <c r="M218" s="214" t="s">
        <v>19</v>
      </c>
      <c r="N218" s="215" t="s">
        <v>47</v>
      </c>
      <c r="O218" s="86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8" t="s">
        <v>181</v>
      </c>
      <c r="AT218" s="218" t="s">
        <v>177</v>
      </c>
      <c r="AU218" s="218" t="s">
        <v>86</v>
      </c>
      <c r="AY218" s="19" t="s">
        <v>175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9" t="s">
        <v>84</v>
      </c>
      <c r="BK218" s="219">
        <f>ROUND(I218*H218,2)</f>
        <v>0</v>
      </c>
      <c r="BL218" s="19" t="s">
        <v>181</v>
      </c>
      <c r="BM218" s="218" t="s">
        <v>883</v>
      </c>
    </row>
    <row r="219" s="2" customFormat="1" ht="33" customHeight="1">
      <c r="A219" s="40"/>
      <c r="B219" s="41"/>
      <c r="C219" s="207" t="s">
        <v>472</v>
      </c>
      <c r="D219" s="207" t="s">
        <v>177</v>
      </c>
      <c r="E219" s="208" t="s">
        <v>884</v>
      </c>
      <c r="F219" s="209" t="s">
        <v>885</v>
      </c>
      <c r="G219" s="210" t="s">
        <v>287</v>
      </c>
      <c r="H219" s="211">
        <v>177.80500000000001</v>
      </c>
      <c r="I219" s="212"/>
      <c r="J219" s="213">
        <f>ROUND(I219*H219,2)</f>
        <v>0</v>
      </c>
      <c r="K219" s="209" t="s">
        <v>180</v>
      </c>
      <c r="L219" s="46"/>
      <c r="M219" s="214" t="s">
        <v>19</v>
      </c>
      <c r="N219" s="215" t="s">
        <v>47</v>
      </c>
      <c r="O219" s="86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8" t="s">
        <v>181</v>
      </c>
      <c r="AT219" s="218" t="s">
        <v>177</v>
      </c>
      <c r="AU219" s="218" t="s">
        <v>86</v>
      </c>
      <c r="AY219" s="19" t="s">
        <v>175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84</v>
      </c>
      <c r="BK219" s="219">
        <f>ROUND(I219*H219,2)</f>
        <v>0</v>
      </c>
      <c r="BL219" s="19" t="s">
        <v>181</v>
      </c>
      <c r="BM219" s="218" t="s">
        <v>886</v>
      </c>
    </row>
    <row r="220" s="12" customFormat="1" ht="25.92" customHeight="1">
      <c r="A220" s="12"/>
      <c r="B220" s="191"/>
      <c r="C220" s="192"/>
      <c r="D220" s="193" t="s">
        <v>75</v>
      </c>
      <c r="E220" s="194" t="s">
        <v>1034</v>
      </c>
      <c r="F220" s="194" t="s">
        <v>1035</v>
      </c>
      <c r="G220" s="192"/>
      <c r="H220" s="192"/>
      <c r="I220" s="195"/>
      <c r="J220" s="196">
        <f>BK220</f>
        <v>0</v>
      </c>
      <c r="K220" s="192"/>
      <c r="L220" s="197"/>
      <c r="M220" s="198"/>
      <c r="N220" s="199"/>
      <c r="O220" s="199"/>
      <c r="P220" s="200">
        <f>P221</f>
        <v>0</v>
      </c>
      <c r="Q220" s="199"/>
      <c r="R220" s="200">
        <f>R221</f>
        <v>6.541131</v>
      </c>
      <c r="S220" s="199"/>
      <c r="T220" s="201">
        <f>T221</f>
        <v>5.5789999999999997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2" t="s">
        <v>86</v>
      </c>
      <c r="AT220" s="203" t="s">
        <v>75</v>
      </c>
      <c r="AU220" s="203" t="s">
        <v>76</v>
      </c>
      <c r="AY220" s="202" t="s">
        <v>175</v>
      </c>
      <c r="BK220" s="204">
        <f>BK221</f>
        <v>0</v>
      </c>
    </row>
    <row r="221" s="12" customFormat="1" ht="22.8" customHeight="1">
      <c r="A221" s="12"/>
      <c r="B221" s="191"/>
      <c r="C221" s="192"/>
      <c r="D221" s="193" t="s">
        <v>75</v>
      </c>
      <c r="E221" s="205" t="s">
        <v>1050</v>
      </c>
      <c r="F221" s="205" t="s">
        <v>1051</v>
      </c>
      <c r="G221" s="192"/>
      <c r="H221" s="192"/>
      <c r="I221" s="195"/>
      <c r="J221" s="206">
        <f>BK221</f>
        <v>0</v>
      </c>
      <c r="K221" s="192"/>
      <c r="L221" s="197"/>
      <c r="M221" s="198"/>
      <c r="N221" s="199"/>
      <c r="O221" s="199"/>
      <c r="P221" s="200">
        <f>SUM(P222:P241)</f>
        <v>0</v>
      </c>
      <c r="Q221" s="199"/>
      <c r="R221" s="200">
        <f>SUM(R222:R241)</f>
        <v>6.541131</v>
      </c>
      <c r="S221" s="199"/>
      <c r="T221" s="201">
        <f>SUM(T222:T241)</f>
        <v>5.5789999999999997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2" t="s">
        <v>86</v>
      </c>
      <c r="AT221" s="203" t="s">
        <v>75</v>
      </c>
      <c r="AU221" s="203" t="s">
        <v>84</v>
      </c>
      <c r="AY221" s="202" t="s">
        <v>175</v>
      </c>
      <c r="BK221" s="204">
        <f>SUM(BK222:BK241)</f>
        <v>0</v>
      </c>
    </row>
    <row r="222" s="2" customFormat="1">
      <c r="A222" s="40"/>
      <c r="B222" s="41"/>
      <c r="C222" s="207" t="s">
        <v>477</v>
      </c>
      <c r="D222" s="207" t="s">
        <v>177</v>
      </c>
      <c r="E222" s="208" t="s">
        <v>1052</v>
      </c>
      <c r="F222" s="209" t="s">
        <v>1053</v>
      </c>
      <c r="G222" s="210" t="s">
        <v>112</v>
      </c>
      <c r="H222" s="211">
        <v>278.94999999999999</v>
      </c>
      <c r="I222" s="212"/>
      <c r="J222" s="213">
        <f>ROUND(I222*H222,2)</f>
        <v>0</v>
      </c>
      <c r="K222" s="209" t="s">
        <v>180</v>
      </c>
      <c r="L222" s="46"/>
      <c r="M222" s="214" t="s">
        <v>19</v>
      </c>
      <c r="N222" s="215" t="s">
        <v>47</v>
      </c>
      <c r="O222" s="86"/>
      <c r="P222" s="216">
        <f>O222*H222</f>
        <v>0</v>
      </c>
      <c r="Q222" s="216">
        <v>0.02</v>
      </c>
      <c r="R222" s="216">
        <f>Q222*H222</f>
        <v>5.5789999999999997</v>
      </c>
      <c r="S222" s="216">
        <v>0.02</v>
      </c>
      <c r="T222" s="217">
        <f>S222*H222</f>
        <v>5.5789999999999997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8" t="s">
        <v>267</v>
      </c>
      <c r="AT222" s="218" t="s">
        <v>177</v>
      </c>
      <c r="AU222" s="218" t="s">
        <v>86</v>
      </c>
      <c r="AY222" s="19" t="s">
        <v>175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9" t="s">
        <v>84</v>
      </c>
      <c r="BK222" s="219">
        <f>ROUND(I222*H222,2)</f>
        <v>0</v>
      </c>
      <c r="BL222" s="19" t="s">
        <v>267</v>
      </c>
      <c r="BM222" s="218" t="s">
        <v>1168</v>
      </c>
    </row>
    <row r="223" s="2" customFormat="1">
      <c r="A223" s="40"/>
      <c r="B223" s="41"/>
      <c r="C223" s="42"/>
      <c r="D223" s="222" t="s">
        <v>217</v>
      </c>
      <c r="E223" s="42"/>
      <c r="F223" s="243" t="s">
        <v>1125</v>
      </c>
      <c r="G223" s="42"/>
      <c r="H223" s="42"/>
      <c r="I223" s="244"/>
      <c r="J223" s="42"/>
      <c r="K223" s="42"/>
      <c r="L223" s="46"/>
      <c r="M223" s="245"/>
      <c r="N223" s="246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217</v>
      </c>
      <c r="AU223" s="19" t="s">
        <v>86</v>
      </c>
    </row>
    <row r="224" s="13" customFormat="1">
      <c r="A224" s="13"/>
      <c r="B224" s="220"/>
      <c r="C224" s="221"/>
      <c r="D224" s="222" t="s">
        <v>183</v>
      </c>
      <c r="E224" s="223" t="s">
        <v>19</v>
      </c>
      <c r="F224" s="224" t="s">
        <v>1126</v>
      </c>
      <c r="G224" s="221"/>
      <c r="H224" s="225">
        <v>278.94999999999999</v>
      </c>
      <c r="I224" s="226"/>
      <c r="J224" s="221"/>
      <c r="K224" s="221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183</v>
      </c>
      <c r="AU224" s="231" t="s">
        <v>86</v>
      </c>
      <c r="AV224" s="13" t="s">
        <v>86</v>
      </c>
      <c r="AW224" s="13" t="s">
        <v>37</v>
      </c>
      <c r="AX224" s="13" t="s">
        <v>76</v>
      </c>
      <c r="AY224" s="231" t="s">
        <v>175</v>
      </c>
    </row>
    <row r="225" s="14" customFormat="1">
      <c r="A225" s="14"/>
      <c r="B225" s="232"/>
      <c r="C225" s="233"/>
      <c r="D225" s="222" t="s">
        <v>183</v>
      </c>
      <c r="E225" s="234" t="s">
        <v>932</v>
      </c>
      <c r="F225" s="235" t="s">
        <v>204</v>
      </c>
      <c r="G225" s="233"/>
      <c r="H225" s="236">
        <v>278.94999999999999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2" t="s">
        <v>183</v>
      </c>
      <c r="AU225" s="242" t="s">
        <v>86</v>
      </c>
      <c r="AV225" s="14" t="s">
        <v>181</v>
      </c>
      <c r="AW225" s="14" t="s">
        <v>37</v>
      </c>
      <c r="AX225" s="14" t="s">
        <v>84</v>
      </c>
      <c r="AY225" s="242" t="s">
        <v>175</v>
      </c>
    </row>
    <row r="226" s="2" customFormat="1" ht="16.5" customHeight="1">
      <c r="A226" s="40"/>
      <c r="B226" s="41"/>
      <c r="C226" s="207" t="s">
        <v>481</v>
      </c>
      <c r="D226" s="207" t="s">
        <v>177</v>
      </c>
      <c r="E226" s="208" t="s">
        <v>1058</v>
      </c>
      <c r="F226" s="209" t="s">
        <v>1059</v>
      </c>
      <c r="G226" s="210" t="s">
        <v>112</v>
      </c>
      <c r="H226" s="211">
        <v>278.94999999999999</v>
      </c>
      <c r="I226" s="212"/>
      <c r="J226" s="213">
        <f>ROUND(I226*H226,2)</f>
        <v>0</v>
      </c>
      <c r="K226" s="209" t="s">
        <v>180</v>
      </c>
      <c r="L226" s="46"/>
      <c r="M226" s="214" t="s">
        <v>19</v>
      </c>
      <c r="N226" s="215" t="s">
        <v>47</v>
      </c>
      <c r="O226" s="86"/>
      <c r="P226" s="216">
        <f>O226*H226</f>
        <v>0</v>
      </c>
      <c r="Q226" s="216">
        <v>0</v>
      </c>
      <c r="R226" s="216">
        <f>Q226*H226</f>
        <v>0</v>
      </c>
      <c r="S226" s="216">
        <v>0</v>
      </c>
      <c r="T226" s="21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8" t="s">
        <v>267</v>
      </c>
      <c r="AT226" s="218" t="s">
        <v>177</v>
      </c>
      <c r="AU226" s="218" t="s">
        <v>86</v>
      </c>
      <c r="AY226" s="19" t="s">
        <v>175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84</v>
      </c>
      <c r="BK226" s="219">
        <f>ROUND(I226*H226,2)</f>
        <v>0</v>
      </c>
      <c r="BL226" s="19" t="s">
        <v>267</v>
      </c>
      <c r="BM226" s="218" t="s">
        <v>1169</v>
      </c>
    </row>
    <row r="227" s="13" customFormat="1">
      <c r="A227" s="13"/>
      <c r="B227" s="220"/>
      <c r="C227" s="221"/>
      <c r="D227" s="222" t="s">
        <v>183</v>
      </c>
      <c r="E227" s="223" t="s">
        <v>19</v>
      </c>
      <c r="F227" s="224" t="s">
        <v>932</v>
      </c>
      <c r="G227" s="221"/>
      <c r="H227" s="225">
        <v>278.94999999999999</v>
      </c>
      <c r="I227" s="226"/>
      <c r="J227" s="221"/>
      <c r="K227" s="221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183</v>
      </c>
      <c r="AU227" s="231" t="s">
        <v>86</v>
      </c>
      <c r="AV227" s="13" t="s">
        <v>86</v>
      </c>
      <c r="AW227" s="13" t="s">
        <v>37</v>
      </c>
      <c r="AX227" s="13" t="s">
        <v>84</v>
      </c>
      <c r="AY227" s="231" t="s">
        <v>175</v>
      </c>
    </row>
    <row r="228" s="2" customFormat="1" ht="16.5" customHeight="1">
      <c r="A228" s="40"/>
      <c r="B228" s="41"/>
      <c r="C228" s="257" t="s">
        <v>485</v>
      </c>
      <c r="D228" s="257" t="s">
        <v>298</v>
      </c>
      <c r="E228" s="258" t="s">
        <v>1061</v>
      </c>
      <c r="F228" s="259" t="s">
        <v>1062</v>
      </c>
      <c r="G228" s="260" t="s">
        <v>314</v>
      </c>
      <c r="H228" s="261">
        <v>76.900000000000006</v>
      </c>
      <c r="I228" s="262"/>
      <c r="J228" s="263">
        <f>ROUND(I228*H228,2)</f>
        <v>0</v>
      </c>
      <c r="K228" s="259" t="s">
        <v>180</v>
      </c>
      <c r="L228" s="264"/>
      <c r="M228" s="265" t="s">
        <v>19</v>
      </c>
      <c r="N228" s="266" t="s">
        <v>47</v>
      </c>
      <c r="O228" s="86"/>
      <c r="P228" s="216">
        <f>O228*H228</f>
        <v>0</v>
      </c>
      <c r="Q228" s="216">
        <v>0.001</v>
      </c>
      <c r="R228" s="216">
        <f>Q228*H228</f>
        <v>0.07690000000000001</v>
      </c>
      <c r="S228" s="216">
        <v>0</v>
      </c>
      <c r="T228" s="21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8" t="s">
        <v>350</v>
      </c>
      <c r="AT228" s="218" t="s">
        <v>298</v>
      </c>
      <c r="AU228" s="218" t="s">
        <v>86</v>
      </c>
      <c r="AY228" s="19" t="s">
        <v>175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9" t="s">
        <v>84</v>
      </c>
      <c r="BK228" s="219">
        <f>ROUND(I228*H228,2)</f>
        <v>0</v>
      </c>
      <c r="BL228" s="19" t="s">
        <v>267</v>
      </c>
      <c r="BM228" s="218" t="s">
        <v>1170</v>
      </c>
    </row>
    <row r="229" s="2" customFormat="1">
      <c r="A229" s="40"/>
      <c r="B229" s="41"/>
      <c r="C229" s="42"/>
      <c r="D229" s="222" t="s">
        <v>217</v>
      </c>
      <c r="E229" s="42"/>
      <c r="F229" s="243" t="s">
        <v>1064</v>
      </c>
      <c r="G229" s="42"/>
      <c r="H229" s="42"/>
      <c r="I229" s="244"/>
      <c r="J229" s="42"/>
      <c r="K229" s="42"/>
      <c r="L229" s="46"/>
      <c r="M229" s="245"/>
      <c r="N229" s="246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217</v>
      </c>
      <c r="AU229" s="19" t="s">
        <v>86</v>
      </c>
    </row>
    <row r="230" s="13" customFormat="1">
      <c r="A230" s="13"/>
      <c r="B230" s="220"/>
      <c r="C230" s="221"/>
      <c r="D230" s="222" t="s">
        <v>183</v>
      </c>
      <c r="E230" s="223" t="s">
        <v>19</v>
      </c>
      <c r="F230" s="224" t="s">
        <v>1065</v>
      </c>
      <c r="G230" s="221"/>
      <c r="H230" s="225">
        <v>76.900000000000006</v>
      </c>
      <c r="I230" s="226"/>
      <c r="J230" s="221"/>
      <c r="K230" s="221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183</v>
      </c>
      <c r="AU230" s="231" t="s">
        <v>86</v>
      </c>
      <c r="AV230" s="13" t="s">
        <v>86</v>
      </c>
      <c r="AW230" s="13" t="s">
        <v>37</v>
      </c>
      <c r="AX230" s="13" t="s">
        <v>84</v>
      </c>
      <c r="AY230" s="231" t="s">
        <v>175</v>
      </c>
    </row>
    <row r="231" s="2" customFormat="1" ht="21.75" customHeight="1">
      <c r="A231" s="40"/>
      <c r="B231" s="41"/>
      <c r="C231" s="207" t="s">
        <v>489</v>
      </c>
      <c r="D231" s="207" t="s">
        <v>177</v>
      </c>
      <c r="E231" s="208" t="s">
        <v>1066</v>
      </c>
      <c r="F231" s="209" t="s">
        <v>1067</v>
      </c>
      <c r="G231" s="210" t="s">
        <v>112</v>
      </c>
      <c r="H231" s="211">
        <v>278.94999999999999</v>
      </c>
      <c r="I231" s="212"/>
      <c r="J231" s="213">
        <f>ROUND(I231*H231,2)</f>
        <v>0</v>
      </c>
      <c r="K231" s="209" t="s">
        <v>180</v>
      </c>
      <c r="L231" s="46"/>
      <c r="M231" s="214" t="s">
        <v>19</v>
      </c>
      <c r="N231" s="215" t="s">
        <v>47</v>
      </c>
      <c r="O231" s="86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8" t="s">
        <v>267</v>
      </c>
      <c r="AT231" s="218" t="s">
        <v>177</v>
      </c>
      <c r="AU231" s="218" t="s">
        <v>86</v>
      </c>
      <c r="AY231" s="19" t="s">
        <v>175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9" t="s">
        <v>84</v>
      </c>
      <c r="BK231" s="219">
        <f>ROUND(I231*H231,2)</f>
        <v>0</v>
      </c>
      <c r="BL231" s="19" t="s">
        <v>267</v>
      </c>
      <c r="BM231" s="218" t="s">
        <v>1171</v>
      </c>
    </row>
    <row r="232" s="13" customFormat="1">
      <c r="A232" s="13"/>
      <c r="B232" s="220"/>
      <c r="C232" s="221"/>
      <c r="D232" s="222" t="s">
        <v>183</v>
      </c>
      <c r="E232" s="223" t="s">
        <v>19</v>
      </c>
      <c r="F232" s="224" t="s">
        <v>932</v>
      </c>
      <c r="G232" s="221"/>
      <c r="H232" s="225">
        <v>278.94999999999999</v>
      </c>
      <c r="I232" s="226"/>
      <c r="J232" s="221"/>
      <c r="K232" s="221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183</v>
      </c>
      <c r="AU232" s="231" t="s">
        <v>86</v>
      </c>
      <c r="AV232" s="13" t="s">
        <v>86</v>
      </c>
      <c r="AW232" s="13" t="s">
        <v>37</v>
      </c>
      <c r="AX232" s="13" t="s">
        <v>84</v>
      </c>
      <c r="AY232" s="231" t="s">
        <v>175</v>
      </c>
    </row>
    <row r="233" s="2" customFormat="1" ht="16.5" customHeight="1">
      <c r="A233" s="40"/>
      <c r="B233" s="41"/>
      <c r="C233" s="257" t="s">
        <v>494</v>
      </c>
      <c r="D233" s="257" t="s">
        <v>298</v>
      </c>
      <c r="E233" s="258" t="s">
        <v>1069</v>
      </c>
      <c r="F233" s="259" t="s">
        <v>1070</v>
      </c>
      <c r="G233" s="260" t="s">
        <v>314</v>
      </c>
      <c r="H233" s="261">
        <v>56.905999999999999</v>
      </c>
      <c r="I233" s="262"/>
      <c r="J233" s="263">
        <f>ROUND(I233*H233,2)</f>
        <v>0</v>
      </c>
      <c r="K233" s="259" t="s">
        <v>180</v>
      </c>
      <c r="L233" s="264"/>
      <c r="M233" s="265" t="s">
        <v>19</v>
      </c>
      <c r="N233" s="266" t="s">
        <v>47</v>
      </c>
      <c r="O233" s="86"/>
      <c r="P233" s="216">
        <f>O233*H233</f>
        <v>0</v>
      </c>
      <c r="Q233" s="216">
        <v>0.001</v>
      </c>
      <c r="R233" s="216">
        <f>Q233*H233</f>
        <v>0.056905999999999998</v>
      </c>
      <c r="S233" s="216">
        <v>0</v>
      </c>
      <c r="T233" s="21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8" t="s">
        <v>350</v>
      </c>
      <c r="AT233" s="218" t="s">
        <v>298</v>
      </c>
      <c r="AU233" s="218" t="s">
        <v>86</v>
      </c>
      <c r="AY233" s="19" t="s">
        <v>175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9" t="s">
        <v>84</v>
      </c>
      <c r="BK233" s="219">
        <f>ROUND(I233*H233,2)</f>
        <v>0</v>
      </c>
      <c r="BL233" s="19" t="s">
        <v>267</v>
      </c>
      <c r="BM233" s="218" t="s">
        <v>1172</v>
      </c>
    </row>
    <row r="234" s="2" customFormat="1">
      <c r="A234" s="40"/>
      <c r="B234" s="41"/>
      <c r="C234" s="42"/>
      <c r="D234" s="222" t="s">
        <v>217</v>
      </c>
      <c r="E234" s="42"/>
      <c r="F234" s="243" t="s">
        <v>1072</v>
      </c>
      <c r="G234" s="42"/>
      <c r="H234" s="42"/>
      <c r="I234" s="244"/>
      <c r="J234" s="42"/>
      <c r="K234" s="42"/>
      <c r="L234" s="46"/>
      <c r="M234" s="245"/>
      <c r="N234" s="246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217</v>
      </c>
      <c r="AU234" s="19" t="s">
        <v>86</v>
      </c>
    </row>
    <row r="235" s="13" customFormat="1">
      <c r="A235" s="13"/>
      <c r="B235" s="220"/>
      <c r="C235" s="221"/>
      <c r="D235" s="222" t="s">
        <v>183</v>
      </c>
      <c r="E235" s="223" t="s">
        <v>19</v>
      </c>
      <c r="F235" s="224" t="s">
        <v>1073</v>
      </c>
      <c r="G235" s="221"/>
      <c r="H235" s="225">
        <v>56.905999999999999</v>
      </c>
      <c r="I235" s="226"/>
      <c r="J235" s="221"/>
      <c r="K235" s="221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183</v>
      </c>
      <c r="AU235" s="231" t="s">
        <v>86</v>
      </c>
      <c r="AV235" s="13" t="s">
        <v>86</v>
      </c>
      <c r="AW235" s="13" t="s">
        <v>37</v>
      </c>
      <c r="AX235" s="13" t="s">
        <v>84</v>
      </c>
      <c r="AY235" s="231" t="s">
        <v>175</v>
      </c>
    </row>
    <row r="236" s="2" customFormat="1" ht="21.75" customHeight="1">
      <c r="A236" s="40"/>
      <c r="B236" s="41"/>
      <c r="C236" s="207" t="s">
        <v>500</v>
      </c>
      <c r="D236" s="207" t="s">
        <v>177</v>
      </c>
      <c r="E236" s="208" t="s">
        <v>1074</v>
      </c>
      <c r="F236" s="209" t="s">
        <v>1075</v>
      </c>
      <c r="G236" s="210" t="s">
        <v>112</v>
      </c>
      <c r="H236" s="211">
        <v>278.94999999999999</v>
      </c>
      <c r="I236" s="212"/>
      <c r="J236" s="213">
        <f>ROUND(I236*H236,2)</f>
        <v>0</v>
      </c>
      <c r="K236" s="209" t="s">
        <v>180</v>
      </c>
      <c r="L236" s="46"/>
      <c r="M236" s="214" t="s">
        <v>19</v>
      </c>
      <c r="N236" s="215" t="s">
        <v>47</v>
      </c>
      <c r="O236" s="86"/>
      <c r="P236" s="216">
        <f>O236*H236</f>
        <v>0</v>
      </c>
      <c r="Q236" s="216">
        <v>0.00106</v>
      </c>
      <c r="R236" s="216">
        <f>Q236*H236</f>
        <v>0.29568699999999998</v>
      </c>
      <c r="S236" s="216">
        <v>0</v>
      </c>
      <c r="T236" s="21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8" t="s">
        <v>267</v>
      </c>
      <c r="AT236" s="218" t="s">
        <v>177</v>
      </c>
      <c r="AU236" s="218" t="s">
        <v>86</v>
      </c>
      <c r="AY236" s="19" t="s">
        <v>175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9" t="s">
        <v>84</v>
      </c>
      <c r="BK236" s="219">
        <f>ROUND(I236*H236,2)</f>
        <v>0</v>
      </c>
      <c r="BL236" s="19" t="s">
        <v>267</v>
      </c>
      <c r="BM236" s="218" t="s">
        <v>1173</v>
      </c>
    </row>
    <row r="237" s="2" customFormat="1">
      <c r="A237" s="40"/>
      <c r="B237" s="41"/>
      <c r="C237" s="42"/>
      <c r="D237" s="222" t="s">
        <v>217</v>
      </c>
      <c r="E237" s="42"/>
      <c r="F237" s="243" t="s">
        <v>1077</v>
      </c>
      <c r="G237" s="42"/>
      <c r="H237" s="42"/>
      <c r="I237" s="244"/>
      <c r="J237" s="42"/>
      <c r="K237" s="42"/>
      <c r="L237" s="46"/>
      <c r="M237" s="245"/>
      <c r="N237" s="246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217</v>
      </c>
      <c r="AU237" s="19" t="s">
        <v>86</v>
      </c>
    </row>
    <row r="238" s="13" customFormat="1">
      <c r="A238" s="13"/>
      <c r="B238" s="220"/>
      <c r="C238" s="221"/>
      <c r="D238" s="222" t="s">
        <v>183</v>
      </c>
      <c r="E238" s="223" t="s">
        <v>19</v>
      </c>
      <c r="F238" s="224" t="s">
        <v>932</v>
      </c>
      <c r="G238" s="221"/>
      <c r="H238" s="225">
        <v>278.94999999999999</v>
      </c>
      <c r="I238" s="226"/>
      <c r="J238" s="221"/>
      <c r="K238" s="221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183</v>
      </c>
      <c r="AU238" s="231" t="s">
        <v>86</v>
      </c>
      <c r="AV238" s="13" t="s">
        <v>86</v>
      </c>
      <c r="AW238" s="13" t="s">
        <v>37</v>
      </c>
      <c r="AX238" s="13" t="s">
        <v>84</v>
      </c>
      <c r="AY238" s="231" t="s">
        <v>175</v>
      </c>
    </row>
    <row r="239" s="2" customFormat="1" ht="16.5" customHeight="1">
      <c r="A239" s="40"/>
      <c r="B239" s="41"/>
      <c r="C239" s="257" t="s">
        <v>506</v>
      </c>
      <c r="D239" s="257" t="s">
        <v>298</v>
      </c>
      <c r="E239" s="258" t="s">
        <v>1078</v>
      </c>
      <c r="F239" s="259" t="s">
        <v>1079</v>
      </c>
      <c r="G239" s="260" t="s">
        <v>314</v>
      </c>
      <c r="H239" s="261">
        <v>532.63800000000003</v>
      </c>
      <c r="I239" s="262"/>
      <c r="J239" s="263">
        <f>ROUND(I239*H239,2)</f>
        <v>0</v>
      </c>
      <c r="K239" s="259" t="s">
        <v>180</v>
      </c>
      <c r="L239" s="264"/>
      <c r="M239" s="265" t="s">
        <v>19</v>
      </c>
      <c r="N239" s="266" t="s">
        <v>47</v>
      </c>
      <c r="O239" s="86"/>
      <c r="P239" s="216">
        <f>O239*H239</f>
        <v>0</v>
      </c>
      <c r="Q239" s="216">
        <v>0.001</v>
      </c>
      <c r="R239" s="216">
        <f>Q239*H239</f>
        <v>0.53263800000000006</v>
      </c>
      <c r="S239" s="216">
        <v>0</v>
      </c>
      <c r="T239" s="21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8" t="s">
        <v>350</v>
      </c>
      <c r="AT239" s="218" t="s">
        <v>298</v>
      </c>
      <c r="AU239" s="218" t="s">
        <v>86</v>
      </c>
      <c r="AY239" s="19" t="s">
        <v>175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84</v>
      </c>
      <c r="BK239" s="219">
        <f>ROUND(I239*H239,2)</f>
        <v>0</v>
      </c>
      <c r="BL239" s="19" t="s">
        <v>267</v>
      </c>
      <c r="BM239" s="218" t="s">
        <v>1174</v>
      </c>
    </row>
    <row r="240" s="2" customFormat="1">
      <c r="A240" s="40"/>
      <c r="B240" s="41"/>
      <c r="C240" s="42"/>
      <c r="D240" s="222" t="s">
        <v>217</v>
      </c>
      <c r="E240" s="42"/>
      <c r="F240" s="243" t="s">
        <v>1081</v>
      </c>
      <c r="G240" s="42"/>
      <c r="H240" s="42"/>
      <c r="I240" s="244"/>
      <c r="J240" s="42"/>
      <c r="K240" s="42"/>
      <c r="L240" s="46"/>
      <c r="M240" s="245"/>
      <c r="N240" s="246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217</v>
      </c>
      <c r="AU240" s="19" t="s">
        <v>86</v>
      </c>
    </row>
    <row r="241" s="13" customFormat="1">
      <c r="A241" s="13"/>
      <c r="B241" s="220"/>
      <c r="C241" s="221"/>
      <c r="D241" s="222" t="s">
        <v>183</v>
      </c>
      <c r="E241" s="223" t="s">
        <v>19</v>
      </c>
      <c r="F241" s="224" t="s">
        <v>1082</v>
      </c>
      <c r="G241" s="221"/>
      <c r="H241" s="225">
        <v>532.63800000000003</v>
      </c>
      <c r="I241" s="226"/>
      <c r="J241" s="221"/>
      <c r="K241" s="221"/>
      <c r="L241" s="227"/>
      <c r="M241" s="284"/>
      <c r="N241" s="285"/>
      <c r="O241" s="285"/>
      <c r="P241" s="285"/>
      <c r="Q241" s="285"/>
      <c r="R241" s="285"/>
      <c r="S241" s="285"/>
      <c r="T241" s="28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183</v>
      </c>
      <c r="AU241" s="231" t="s">
        <v>86</v>
      </c>
      <c r="AV241" s="13" t="s">
        <v>86</v>
      </c>
      <c r="AW241" s="13" t="s">
        <v>37</v>
      </c>
      <c r="AX241" s="13" t="s">
        <v>84</v>
      </c>
      <c r="AY241" s="231" t="s">
        <v>175</v>
      </c>
    </row>
    <row r="242" s="2" customFormat="1" ht="6.96" customHeight="1">
      <c r="A242" s="40"/>
      <c r="B242" s="61"/>
      <c r="C242" s="62"/>
      <c r="D242" s="62"/>
      <c r="E242" s="62"/>
      <c r="F242" s="62"/>
      <c r="G242" s="62"/>
      <c r="H242" s="62"/>
      <c r="I242" s="62"/>
      <c r="J242" s="62"/>
      <c r="K242" s="62"/>
      <c r="L242" s="46"/>
      <c r="M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</row>
  </sheetData>
  <sheetProtection sheet="1" autoFilter="0" formatColumns="0" formatRows="0" objects="1" scenarios="1" spinCount="100000" saltValue="XzIr+4elr0EMoLH32U4L0TW4ATwxKHF1YXbU25Rfir3Czo+8V2egvhCLfziekhilTGVcjQleJ8f87mlXz3DZLg==" hashValue="pTAyzi2wlr4iZhhV1cRJnfP+k9gsm02MMYKkIyX3AVa6p0ztuBkfuL9efAJRdi18bEspckz2b+T5qEX1PpriYQ==" algorithmName="SHA-512" password="CC35"/>
  <autoFilter ref="C88:K24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86</v>
      </c>
    </row>
    <row r="4" s="1" customFormat="1" ht="24.96" customHeight="1">
      <c r="B4" s="22"/>
      <c r="D4" s="133" t="s">
        <v>117</v>
      </c>
      <c r="L4" s="22"/>
      <c r="M4" s="13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5" t="s">
        <v>16</v>
      </c>
      <c r="L6" s="22"/>
    </row>
    <row r="7" s="1" customFormat="1" ht="16.5" customHeight="1">
      <c r="B7" s="22"/>
      <c r="E7" s="136" t="str">
        <f>'Rekapitulace stavby'!K6</f>
        <v>Opěrná stěna Průmyslová, Praha 15, č. akce 1076</v>
      </c>
      <c r="F7" s="135"/>
      <c r="G7" s="135"/>
      <c r="H7" s="135"/>
      <c r="L7" s="22"/>
    </row>
    <row r="8" s="2" customFormat="1" ht="12" customHeight="1">
      <c r="A8" s="40"/>
      <c r="B8" s="46"/>
      <c r="C8" s="40"/>
      <c r="D8" s="135" t="s">
        <v>131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1175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25. 1. 2021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30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">
        <v>34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35</v>
      </c>
      <c r="F21" s="40"/>
      <c r="G21" s="40"/>
      <c r="H21" s="40"/>
      <c r="I21" s="135" t="s">
        <v>29</v>
      </c>
      <c r="J21" s="139" t="s">
        <v>36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38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40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42</v>
      </c>
      <c r="E30" s="40"/>
      <c r="F30" s="40"/>
      <c r="G30" s="40"/>
      <c r="H30" s="40"/>
      <c r="I30" s="40"/>
      <c r="J30" s="147">
        <f>ROUND(J83,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44</v>
      </c>
      <c r="G32" s="40"/>
      <c r="H32" s="40"/>
      <c r="I32" s="148" t="s">
        <v>43</v>
      </c>
      <c r="J32" s="148" t="s">
        <v>45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46</v>
      </c>
      <c r="E33" s="135" t="s">
        <v>47</v>
      </c>
      <c r="F33" s="150">
        <f>ROUND((SUM(BE83:BE101)),  2)</f>
        <v>0</v>
      </c>
      <c r="G33" s="40"/>
      <c r="H33" s="40"/>
      <c r="I33" s="151">
        <v>0.20999999999999999</v>
      </c>
      <c r="J33" s="150">
        <f>ROUND(((SUM(BE83:BE101))*I33),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48</v>
      </c>
      <c r="F34" s="150">
        <f>ROUND((SUM(BF83:BF101)),  2)</f>
        <v>0</v>
      </c>
      <c r="G34" s="40"/>
      <c r="H34" s="40"/>
      <c r="I34" s="151">
        <v>0.14999999999999999</v>
      </c>
      <c r="J34" s="150">
        <f>ROUND(((SUM(BF83:BF101))*I34),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49</v>
      </c>
      <c r="F35" s="150">
        <f>ROUND((SUM(BG83:BG101)),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50</v>
      </c>
      <c r="F36" s="150">
        <f>ROUND((SUM(BH83:BH101)),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51</v>
      </c>
      <c r="F37" s="150">
        <f>ROUND((SUM(BI83:BI101)),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52</v>
      </c>
      <c r="E39" s="154"/>
      <c r="F39" s="154"/>
      <c r="G39" s="155" t="s">
        <v>53</v>
      </c>
      <c r="H39" s="156" t="s">
        <v>54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148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Opěrná stěna Průmyslová, Praha 15, č. akce 1076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131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O - Ostatní náklady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</v>
      </c>
      <c r="G52" s="42"/>
      <c r="H52" s="42"/>
      <c r="I52" s="34" t="s">
        <v>23</v>
      </c>
      <c r="J52" s="74" t="str">
        <f>IF(J12="","",J12)</f>
        <v>25. 1. 2021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Technická správa komunikací hl. m. Prahy, a.s.</v>
      </c>
      <c r="G54" s="42"/>
      <c r="H54" s="42"/>
      <c r="I54" s="34" t="s">
        <v>33</v>
      </c>
      <c r="J54" s="38" t="str">
        <f>E21</f>
        <v>d plus projektová a inženýrská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149</v>
      </c>
      <c r="D57" s="165"/>
      <c r="E57" s="165"/>
      <c r="F57" s="165"/>
      <c r="G57" s="165"/>
      <c r="H57" s="165"/>
      <c r="I57" s="165"/>
      <c r="J57" s="166" t="s">
        <v>150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151</v>
      </c>
    </row>
    <row r="60" s="9" customFormat="1" ht="24.96" customHeight="1">
      <c r="A60" s="9"/>
      <c r="B60" s="168"/>
      <c r="C60" s="169"/>
      <c r="D60" s="170" t="s">
        <v>1176</v>
      </c>
      <c r="E60" s="171"/>
      <c r="F60" s="171"/>
      <c r="G60" s="171"/>
      <c r="H60" s="171"/>
      <c r="I60" s="171"/>
      <c r="J60" s="172">
        <f>J84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1177</v>
      </c>
      <c r="E61" s="177"/>
      <c r="F61" s="177"/>
      <c r="G61" s="177"/>
      <c r="H61" s="177"/>
      <c r="I61" s="177"/>
      <c r="J61" s="178">
        <f>J85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1178</v>
      </c>
      <c r="E62" s="177"/>
      <c r="F62" s="177"/>
      <c r="G62" s="177"/>
      <c r="H62" s="177"/>
      <c r="I62" s="177"/>
      <c r="J62" s="178">
        <f>J93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1179</v>
      </c>
      <c r="E63" s="177"/>
      <c r="F63" s="177"/>
      <c r="G63" s="177"/>
      <c r="H63" s="177"/>
      <c r="I63" s="177"/>
      <c r="J63" s="178">
        <f>J99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="2" customFormat="1" ht="6.96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24.96" customHeight="1">
      <c r="A70" s="40"/>
      <c r="B70" s="41"/>
      <c r="C70" s="25" t="s">
        <v>160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6.96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163" t="str">
        <f>E7</f>
        <v>Opěrná stěna Průmyslová, Praha 15, č. akce 1076</v>
      </c>
      <c r="F73" s="34"/>
      <c r="G73" s="34"/>
      <c r="H73" s="34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131</v>
      </c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71" t="str">
        <f>E9</f>
        <v>O - Ostatní náklady</v>
      </c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21</v>
      </c>
      <c r="D77" s="42"/>
      <c r="E77" s="42"/>
      <c r="F77" s="29" t="str">
        <f>F12</f>
        <v>Praha</v>
      </c>
      <c r="G77" s="42"/>
      <c r="H77" s="42"/>
      <c r="I77" s="34" t="s">
        <v>23</v>
      </c>
      <c r="J77" s="74" t="str">
        <f>IF(J12="","",J12)</f>
        <v>25. 1. 2021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5.65" customHeight="1">
      <c r="A79" s="40"/>
      <c r="B79" s="41"/>
      <c r="C79" s="34" t="s">
        <v>25</v>
      </c>
      <c r="D79" s="42"/>
      <c r="E79" s="42"/>
      <c r="F79" s="29" t="str">
        <f>E15</f>
        <v>Technická správa komunikací hl. m. Prahy, a.s.</v>
      </c>
      <c r="G79" s="42"/>
      <c r="H79" s="42"/>
      <c r="I79" s="34" t="s">
        <v>33</v>
      </c>
      <c r="J79" s="38" t="str">
        <f>E21</f>
        <v>d plus projektová a inženýrská a.s.</v>
      </c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38</v>
      </c>
      <c r="J80" s="38" t="str">
        <f>E24</f>
        <v xml:space="preserve"> 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0.32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1" customFormat="1" ht="29.28" customHeight="1">
      <c r="A82" s="180"/>
      <c r="B82" s="181"/>
      <c r="C82" s="182" t="s">
        <v>161</v>
      </c>
      <c r="D82" s="183" t="s">
        <v>61</v>
      </c>
      <c r="E82" s="183" t="s">
        <v>57</v>
      </c>
      <c r="F82" s="183" t="s">
        <v>58</v>
      </c>
      <c r="G82" s="183" t="s">
        <v>162</v>
      </c>
      <c r="H82" s="183" t="s">
        <v>163</v>
      </c>
      <c r="I82" s="183" t="s">
        <v>164</v>
      </c>
      <c r="J82" s="183" t="s">
        <v>150</v>
      </c>
      <c r="K82" s="184" t="s">
        <v>165</v>
      </c>
      <c r="L82" s="185"/>
      <c r="M82" s="94" t="s">
        <v>19</v>
      </c>
      <c r="N82" s="95" t="s">
        <v>46</v>
      </c>
      <c r="O82" s="95" t="s">
        <v>166</v>
      </c>
      <c r="P82" s="95" t="s">
        <v>167</v>
      </c>
      <c r="Q82" s="95" t="s">
        <v>168</v>
      </c>
      <c r="R82" s="95" t="s">
        <v>169</v>
      </c>
      <c r="S82" s="95" t="s">
        <v>170</v>
      </c>
      <c r="T82" s="96" t="s">
        <v>171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</row>
    <row r="83" s="2" customFormat="1" ht="22.8" customHeight="1">
      <c r="A83" s="40"/>
      <c r="B83" s="41"/>
      <c r="C83" s="101" t="s">
        <v>172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</f>
        <v>0</v>
      </c>
      <c r="Q83" s="98"/>
      <c r="R83" s="188">
        <f>R84</f>
        <v>0</v>
      </c>
      <c r="S83" s="98"/>
      <c r="T83" s="189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151</v>
      </c>
      <c r="BK83" s="190">
        <f>BK84</f>
        <v>0</v>
      </c>
    </row>
    <row r="84" s="12" customFormat="1" ht="25.92" customHeight="1">
      <c r="A84" s="12"/>
      <c r="B84" s="191"/>
      <c r="C84" s="192"/>
      <c r="D84" s="193" t="s">
        <v>75</v>
      </c>
      <c r="E84" s="194" t="s">
        <v>107</v>
      </c>
      <c r="F84" s="194" t="s">
        <v>1180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P85+P93+P99</f>
        <v>0</v>
      </c>
      <c r="Q84" s="199"/>
      <c r="R84" s="200">
        <f>R85+R93+R99</f>
        <v>0</v>
      </c>
      <c r="S84" s="199"/>
      <c r="T84" s="201">
        <f>T85+T93+T99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197</v>
      </c>
      <c r="AT84" s="203" t="s">
        <v>75</v>
      </c>
      <c r="AU84" s="203" t="s">
        <v>76</v>
      </c>
      <c r="AY84" s="202" t="s">
        <v>175</v>
      </c>
      <c r="BK84" s="204">
        <f>BK85+BK93+BK99</f>
        <v>0</v>
      </c>
    </row>
    <row r="85" s="12" customFormat="1" ht="22.8" customHeight="1">
      <c r="A85" s="12"/>
      <c r="B85" s="191"/>
      <c r="C85" s="192"/>
      <c r="D85" s="193" t="s">
        <v>75</v>
      </c>
      <c r="E85" s="205" t="s">
        <v>1181</v>
      </c>
      <c r="F85" s="205" t="s">
        <v>1182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SUM(P86:P92)</f>
        <v>0</v>
      </c>
      <c r="Q85" s="199"/>
      <c r="R85" s="200">
        <f>SUM(R86:R92)</f>
        <v>0</v>
      </c>
      <c r="S85" s="199"/>
      <c r="T85" s="201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197</v>
      </c>
      <c r="AT85" s="203" t="s">
        <v>75</v>
      </c>
      <c r="AU85" s="203" t="s">
        <v>84</v>
      </c>
      <c r="AY85" s="202" t="s">
        <v>175</v>
      </c>
      <c r="BK85" s="204">
        <f>SUM(BK86:BK92)</f>
        <v>0</v>
      </c>
    </row>
    <row r="86" s="2" customFormat="1" ht="16.5" customHeight="1">
      <c r="A86" s="40"/>
      <c r="B86" s="41"/>
      <c r="C86" s="207" t="s">
        <v>84</v>
      </c>
      <c r="D86" s="207" t="s">
        <v>177</v>
      </c>
      <c r="E86" s="208" t="s">
        <v>1183</v>
      </c>
      <c r="F86" s="209" t="s">
        <v>1182</v>
      </c>
      <c r="G86" s="210" t="s">
        <v>1184</v>
      </c>
      <c r="H86" s="211">
        <v>1</v>
      </c>
      <c r="I86" s="212"/>
      <c r="J86" s="213">
        <f>ROUND(I86*H86,2)</f>
        <v>0</v>
      </c>
      <c r="K86" s="209" t="s">
        <v>180</v>
      </c>
      <c r="L86" s="46"/>
      <c r="M86" s="214" t="s">
        <v>19</v>
      </c>
      <c r="N86" s="215" t="s">
        <v>47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1185</v>
      </c>
      <c r="AT86" s="218" t="s">
        <v>177</v>
      </c>
      <c r="AU86" s="218" t="s">
        <v>86</v>
      </c>
      <c r="AY86" s="19" t="s">
        <v>175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84</v>
      </c>
      <c r="BK86" s="219">
        <f>ROUND(I86*H86,2)</f>
        <v>0</v>
      </c>
      <c r="BL86" s="19" t="s">
        <v>1185</v>
      </c>
      <c r="BM86" s="218" t="s">
        <v>1186</v>
      </c>
    </row>
    <row r="87" s="2" customFormat="1" ht="16.5" customHeight="1">
      <c r="A87" s="40"/>
      <c r="B87" s="41"/>
      <c r="C87" s="207" t="s">
        <v>86</v>
      </c>
      <c r="D87" s="207" t="s">
        <v>177</v>
      </c>
      <c r="E87" s="208" t="s">
        <v>1187</v>
      </c>
      <c r="F87" s="209" t="s">
        <v>1188</v>
      </c>
      <c r="G87" s="210" t="s">
        <v>1184</v>
      </c>
      <c r="H87" s="211">
        <v>1</v>
      </c>
      <c r="I87" s="212"/>
      <c r="J87" s="213">
        <f>ROUND(I87*H87,2)</f>
        <v>0</v>
      </c>
      <c r="K87" s="209" t="s">
        <v>180</v>
      </c>
      <c r="L87" s="46"/>
      <c r="M87" s="214" t="s">
        <v>19</v>
      </c>
      <c r="N87" s="215" t="s">
        <v>47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1185</v>
      </c>
      <c r="AT87" s="218" t="s">
        <v>177</v>
      </c>
      <c r="AU87" s="218" t="s">
        <v>86</v>
      </c>
      <c r="AY87" s="19" t="s">
        <v>175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84</v>
      </c>
      <c r="BK87" s="219">
        <f>ROUND(I87*H87,2)</f>
        <v>0</v>
      </c>
      <c r="BL87" s="19" t="s">
        <v>1185</v>
      </c>
      <c r="BM87" s="218" t="s">
        <v>1189</v>
      </c>
    </row>
    <row r="88" s="2" customFormat="1" ht="16.5" customHeight="1">
      <c r="A88" s="40"/>
      <c r="B88" s="41"/>
      <c r="C88" s="207" t="s">
        <v>189</v>
      </c>
      <c r="D88" s="207" t="s">
        <v>177</v>
      </c>
      <c r="E88" s="208" t="s">
        <v>1190</v>
      </c>
      <c r="F88" s="209" t="s">
        <v>1191</v>
      </c>
      <c r="G88" s="210" t="s">
        <v>1184</v>
      </c>
      <c r="H88" s="211">
        <v>1</v>
      </c>
      <c r="I88" s="212"/>
      <c r="J88" s="213">
        <f>ROUND(I88*H88,2)</f>
        <v>0</v>
      </c>
      <c r="K88" s="209" t="s">
        <v>180</v>
      </c>
      <c r="L88" s="46"/>
      <c r="M88" s="214" t="s">
        <v>19</v>
      </c>
      <c r="N88" s="215" t="s">
        <v>47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1185</v>
      </c>
      <c r="AT88" s="218" t="s">
        <v>177</v>
      </c>
      <c r="AU88" s="218" t="s">
        <v>86</v>
      </c>
      <c r="AY88" s="19" t="s">
        <v>175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84</v>
      </c>
      <c r="BK88" s="219">
        <f>ROUND(I88*H88,2)</f>
        <v>0</v>
      </c>
      <c r="BL88" s="19" t="s">
        <v>1185</v>
      </c>
      <c r="BM88" s="218" t="s">
        <v>1192</v>
      </c>
    </row>
    <row r="89" s="2" customFormat="1" ht="16.5" customHeight="1">
      <c r="A89" s="40"/>
      <c r="B89" s="41"/>
      <c r="C89" s="207" t="s">
        <v>181</v>
      </c>
      <c r="D89" s="207" t="s">
        <v>177</v>
      </c>
      <c r="E89" s="208" t="s">
        <v>1193</v>
      </c>
      <c r="F89" s="209" t="s">
        <v>1194</v>
      </c>
      <c r="G89" s="210" t="s">
        <v>1184</v>
      </c>
      <c r="H89" s="211">
        <v>1</v>
      </c>
      <c r="I89" s="212"/>
      <c r="J89" s="213">
        <f>ROUND(I89*H89,2)</f>
        <v>0</v>
      </c>
      <c r="K89" s="209" t="s">
        <v>19</v>
      </c>
      <c r="L89" s="46"/>
      <c r="M89" s="214" t="s">
        <v>19</v>
      </c>
      <c r="N89" s="215" t="s">
        <v>47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1185</v>
      </c>
      <c r="AT89" s="218" t="s">
        <v>177</v>
      </c>
      <c r="AU89" s="218" t="s">
        <v>86</v>
      </c>
      <c r="AY89" s="19" t="s">
        <v>175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84</v>
      </c>
      <c r="BK89" s="219">
        <f>ROUND(I89*H89,2)</f>
        <v>0</v>
      </c>
      <c r="BL89" s="19" t="s">
        <v>1185</v>
      </c>
      <c r="BM89" s="218" t="s">
        <v>1195</v>
      </c>
    </row>
    <row r="90" s="2" customFormat="1">
      <c r="A90" s="40"/>
      <c r="B90" s="41"/>
      <c r="C90" s="42"/>
      <c r="D90" s="222" t="s">
        <v>217</v>
      </c>
      <c r="E90" s="42"/>
      <c r="F90" s="243" t="s">
        <v>1196</v>
      </c>
      <c r="G90" s="42"/>
      <c r="H90" s="42"/>
      <c r="I90" s="244"/>
      <c r="J90" s="42"/>
      <c r="K90" s="42"/>
      <c r="L90" s="46"/>
      <c r="M90" s="245"/>
      <c r="N90" s="246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217</v>
      </c>
      <c r="AU90" s="19" t="s">
        <v>86</v>
      </c>
    </row>
    <row r="91" s="2" customFormat="1" ht="16.5" customHeight="1">
      <c r="A91" s="40"/>
      <c r="B91" s="41"/>
      <c r="C91" s="207" t="s">
        <v>197</v>
      </c>
      <c r="D91" s="207" t="s">
        <v>177</v>
      </c>
      <c r="E91" s="208" t="s">
        <v>1197</v>
      </c>
      <c r="F91" s="209" t="s">
        <v>1194</v>
      </c>
      <c r="G91" s="210" t="s">
        <v>1184</v>
      </c>
      <c r="H91" s="211">
        <v>1</v>
      </c>
      <c r="I91" s="212"/>
      <c r="J91" s="213">
        <f>ROUND(I91*H91,2)</f>
        <v>0</v>
      </c>
      <c r="K91" s="209" t="s">
        <v>19</v>
      </c>
      <c r="L91" s="46"/>
      <c r="M91" s="214" t="s">
        <v>19</v>
      </c>
      <c r="N91" s="215" t="s">
        <v>47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1185</v>
      </c>
      <c r="AT91" s="218" t="s">
        <v>177</v>
      </c>
      <c r="AU91" s="218" t="s">
        <v>86</v>
      </c>
      <c r="AY91" s="19" t="s">
        <v>175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84</v>
      </c>
      <c r="BK91" s="219">
        <f>ROUND(I91*H91,2)</f>
        <v>0</v>
      </c>
      <c r="BL91" s="19" t="s">
        <v>1185</v>
      </c>
      <c r="BM91" s="218" t="s">
        <v>1198</v>
      </c>
    </row>
    <row r="92" s="2" customFormat="1">
      <c r="A92" s="40"/>
      <c r="B92" s="41"/>
      <c r="C92" s="42"/>
      <c r="D92" s="222" t="s">
        <v>217</v>
      </c>
      <c r="E92" s="42"/>
      <c r="F92" s="243" t="s">
        <v>1199</v>
      </c>
      <c r="G92" s="42"/>
      <c r="H92" s="42"/>
      <c r="I92" s="244"/>
      <c r="J92" s="42"/>
      <c r="K92" s="42"/>
      <c r="L92" s="46"/>
      <c r="M92" s="245"/>
      <c r="N92" s="246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217</v>
      </c>
      <c r="AU92" s="19" t="s">
        <v>86</v>
      </c>
    </row>
    <row r="93" s="12" customFormat="1" ht="22.8" customHeight="1">
      <c r="A93" s="12"/>
      <c r="B93" s="191"/>
      <c r="C93" s="192"/>
      <c r="D93" s="193" t="s">
        <v>75</v>
      </c>
      <c r="E93" s="205" t="s">
        <v>1200</v>
      </c>
      <c r="F93" s="205" t="s">
        <v>1201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SUM(P94:P98)</f>
        <v>0</v>
      </c>
      <c r="Q93" s="199"/>
      <c r="R93" s="200">
        <f>SUM(R94:R98)</f>
        <v>0</v>
      </c>
      <c r="S93" s="199"/>
      <c r="T93" s="201">
        <f>SUM(T94:T98)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197</v>
      </c>
      <c r="AT93" s="203" t="s">
        <v>75</v>
      </c>
      <c r="AU93" s="203" t="s">
        <v>84</v>
      </c>
      <c r="AY93" s="202" t="s">
        <v>175</v>
      </c>
      <c r="BK93" s="204">
        <f>SUM(BK94:BK98)</f>
        <v>0</v>
      </c>
    </row>
    <row r="94" s="2" customFormat="1" ht="16.5" customHeight="1">
      <c r="A94" s="40"/>
      <c r="B94" s="41"/>
      <c r="C94" s="207" t="s">
        <v>205</v>
      </c>
      <c r="D94" s="207" t="s">
        <v>177</v>
      </c>
      <c r="E94" s="208" t="s">
        <v>1202</v>
      </c>
      <c r="F94" s="209" t="s">
        <v>1201</v>
      </c>
      <c r="G94" s="210" t="s">
        <v>1184</v>
      </c>
      <c r="H94" s="211">
        <v>1</v>
      </c>
      <c r="I94" s="212"/>
      <c r="J94" s="213">
        <f>ROUND(I94*H94,2)</f>
        <v>0</v>
      </c>
      <c r="K94" s="209" t="s">
        <v>180</v>
      </c>
      <c r="L94" s="46"/>
      <c r="M94" s="214" t="s">
        <v>19</v>
      </c>
      <c r="N94" s="215" t="s">
        <v>47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1185</v>
      </c>
      <c r="AT94" s="218" t="s">
        <v>177</v>
      </c>
      <c r="AU94" s="218" t="s">
        <v>86</v>
      </c>
      <c r="AY94" s="19" t="s">
        <v>175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84</v>
      </c>
      <c r="BK94" s="219">
        <f>ROUND(I94*H94,2)</f>
        <v>0</v>
      </c>
      <c r="BL94" s="19" t="s">
        <v>1185</v>
      </c>
      <c r="BM94" s="218" t="s">
        <v>1203</v>
      </c>
    </row>
    <row r="95" s="2" customFormat="1">
      <c r="A95" s="40"/>
      <c r="B95" s="41"/>
      <c r="C95" s="42"/>
      <c r="D95" s="222" t="s">
        <v>217</v>
      </c>
      <c r="E95" s="42"/>
      <c r="F95" s="243" t="s">
        <v>1204</v>
      </c>
      <c r="G95" s="42"/>
      <c r="H95" s="42"/>
      <c r="I95" s="244"/>
      <c r="J95" s="42"/>
      <c r="K95" s="42"/>
      <c r="L95" s="46"/>
      <c r="M95" s="245"/>
      <c r="N95" s="24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217</v>
      </c>
      <c r="AU95" s="19" t="s">
        <v>86</v>
      </c>
    </row>
    <row r="96" s="2" customFormat="1" ht="16.5" customHeight="1">
      <c r="A96" s="40"/>
      <c r="B96" s="41"/>
      <c r="C96" s="207" t="s">
        <v>209</v>
      </c>
      <c r="D96" s="207" t="s">
        <v>177</v>
      </c>
      <c r="E96" s="208" t="s">
        <v>1205</v>
      </c>
      <c r="F96" s="209" t="s">
        <v>1206</v>
      </c>
      <c r="G96" s="210" t="s">
        <v>320</v>
      </c>
      <c r="H96" s="211">
        <v>16</v>
      </c>
      <c r="I96" s="212"/>
      <c r="J96" s="213">
        <f>ROUND(I96*H96,2)</f>
        <v>0</v>
      </c>
      <c r="K96" s="209" t="s">
        <v>180</v>
      </c>
      <c r="L96" s="46"/>
      <c r="M96" s="214" t="s">
        <v>19</v>
      </c>
      <c r="N96" s="215" t="s">
        <v>47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1185</v>
      </c>
      <c r="AT96" s="218" t="s">
        <v>177</v>
      </c>
      <c r="AU96" s="218" t="s">
        <v>86</v>
      </c>
      <c r="AY96" s="19" t="s">
        <v>175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84</v>
      </c>
      <c r="BK96" s="219">
        <f>ROUND(I96*H96,2)</f>
        <v>0</v>
      </c>
      <c r="BL96" s="19" t="s">
        <v>1185</v>
      </c>
      <c r="BM96" s="218" t="s">
        <v>1207</v>
      </c>
    </row>
    <row r="97" s="2" customFormat="1" ht="16.5" customHeight="1">
      <c r="A97" s="40"/>
      <c r="B97" s="41"/>
      <c r="C97" s="207" t="s">
        <v>213</v>
      </c>
      <c r="D97" s="207" t="s">
        <v>177</v>
      </c>
      <c r="E97" s="208" t="s">
        <v>1208</v>
      </c>
      <c r="F97" s="209" t="s">
        <v>1209</v>
      </c>
      <c r="G97" s="210" t="s">
        <v>1184</v>
      </c>
      <c r="H97" s="211">
        <v>1</v>
      </c>
      <c r="I97" s="212"/>
      <c r="J97" s="213">
        <f>ROUND(I97*H97,2)</f>
        <v>0</v>
      </c>
      <c r="K97" s="209" t="s">
        <v>180</v>
      </c>
      <c r="L97" s="46"/>
      <c r="M97" s="214" t="s">
        <v>19</v>
      </c>
      <c r="N97" s="215" t="s">
        <v>47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1185</v>
      </c>
      <c r="AT97" s="218" t="s">
        <v>177</v>
      </c>
      <c r="AU97" s="218" t="s">
        <v>86</v>
      </c>
      <c r="AY97" s="19" t="s">
        <v>175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84</v>
      </c>
      <c r="BK97" s="219">
        <f>ROUND(I97*H97,2)</f>
        <v>0</v>
      </c>
      <c r="BL97" s="19" t="s">
        <v>1185</v>
      </c>
      <c r="BM97" s="218" t="s">
        <v>1210</v>
      </c>
    </row>
    <row r="98" s="2" customFormat="1">
      <c r="A98" s="40"/>
      <c r="B98" s="41"/>
      <c r="C98" s="42"/>
      <c r="D98" s="222" t="s">
        <v>217</v>
      </c>
      <c r="E98" s="42"/>
      <c r="F98" s="243" t="s">
        <v>1211</v>
      </c>
      <c r="G98" s="42"/>
      <c r="H98" s="42"/>
      <c r="I98" s="244"/>
      <c r="J98" s="42"/>
      <c r="K98" s="42"/>
      <c r="L98" s="46"/>
      <c r="M98" s="245"/>
      <c r="N98" s="24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217</v>
      </c>
      <c r="AU98" s="19" t="s">
        <v>86</v>
      </c>
    </row>
    <row r="99" s="12" customFormat="1" ht="22.8" customHeight="1">
      <c r="A99" s="12"/>
      <c r="B99" s="191"/>
      <c r="C99" s="192"/>
      <c r="D99" s="193" t="s">
        <v>75</v>
      </c>
      <c r="E99" s="205" t="s">
        <v>1212</v>
      </c>
      <c r="F99" s="205" t="s">
        <v>103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SUM(P100:P101)</f>
        <v>0</v>
      </c>
      <c r="Q99" s="199"/>
      <c r="R99" s="200">
        <f>SUM(R100:R101)</f>
        <v>0</v>
      </c>
      <c r="S99" s="199"/>
      <c r="T99" s="201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197</v>
      </c>
      <c r="AT99" s="203" t="s">
        <v>75</v>
      </c>
      <c r="AU99" s="203" t="s">
        <v>84</v>
      </c>
      <c r="AY99" s="202" t="s">
        <v>175</v>
      </c>
      <c r="BK99" s="204">
        <f>SUM(BK100:BK101)</f>
        <v>0</v>
      </c>
    </row>
    <row r="100" s="2" customFormat="1" ht="16.5" customHeight="1">
      <c r="A100" s="40"/>
      <c r="B100" s="41"/>
      <c r="C100" s="207" t="s">
        <v>223</v>
      </c>
      <c r="D100" s="207" t="s">
        <v>177</v>
      </c>
      <c r="E100" s="208" t="s">
        <v>1213</v>
      </c>
      <c r="F100" s="209" t="s">
        <v>103</v>
      </c>
      <c r="G100" s="210" t="s">
        <v>1184</v>
      </c>
      <c r="H100" s="211">
        <v>1</v>
      </c>
      <c r="I100" s="212"/>
      <c r="J100" s="213">
        <f>ROUND(I100*H100,2)</f>
        <v>0</v>
      </c>
      <c r="K100" s="209" t="s">
        <v>180</v>
      </c>
      <c r="L100" s="46"/>
      <c r="M100" s="214" t="s">
        <v>19</v>
      </c>
      <c r="N100" s="215" t="s">
        <v>47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1185</v>
      </c>
      <c r="AT100" s="218" t="s">
        <v>177</v>
      </c>
      <c r="AU100" s="218" t="s">
        <v>86</v>
      </c>
      <c r="AY100" s="19" t="s">
        <v>175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84</v>
      </c>
      <c r="BK100" s="219">
        <f>ROUND(I100*H100,2)</f>
        <v>0</v>
      </c>
      <c r="BL100" s="19" t="s">
        <v>1185</v>
      </c>
      <c r="BM100" s="218" t="s">
        <v>1214</v>
      </c>
    </row>
    <row r="101" s="2" customFormat="1">
      <c r="A101" s="40"/>
      <c r="B101" s="41"/>
      <c r="C101" s="42"/>
      <c r="D101" s="222" t="s">
        <v>217</v>
      </c>
      <c r="E101" s="42"/>
      <c r="F101" s="243" t="s">
        <v>1215</v>
      </c>
      <c r="G101" s="42"/>
      <c r="H101" s="42"/>
      <c r="I101" s="244"/>
      <c r="J101" s="42"/>
      <c r="K101" s="42"/>
      <c r="L101" s="46"/>
      <c r="M101" s="287"/>
      <c r="N101" s="288"/>
      <c r="O101" s="280"/>
      <c r="P101" s="280"/>
      <c r="Q101" s="280"/>
      <c r="R101" s="280"/>
      <c r="S101" s="280"/>
      <c r="T101" s="289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217</v>
      </c>
      <c r="AU101" s="19" t="s">
        <v>86</v>
      </c>
    </row>
    <row r="102" s="2" customFormat="1" ht="6.96" customHeight="1">
      <c r="A102" s="40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46"/>
      <c r="M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sheetProtection sheet="1" autoFilter="0" formatColumns="0" formatRows="0" objects="1" scenarios="1" spinCount="100000" saltValue="VENUGZC+JtA7sA2A3gNGs2zaKLx0UtcThIuNCGNAoKyhIocSy89lIWV3CGQYB/ARMM0dXjG6xW4wsmuSSZnZDg==" hashValue="7WkIKjaTeSvJrmO6KIyAc4WFjpIQddshwUF3JPbJOo5v2ZlIk5p7u2lrcsVRSBenoJO0V0jvcP2RSignc3Vo6A==" algorithmName="SHA-512" password="CC35"/>
  <autoFilter ref="C82:K1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86</v>
      </c>
    </row>
    <row r="4" s="1" customFormat="1" ht="24.96" customHeight="1">
      <c r="B4" s="22"/>
      <c r="D4" s="133" t="s">
        <v>117</v>
      </c>
      <c r="L4" s="22"/>
      <c r="M4" s="134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5" t="s">
        <v>16</v>
      </c>
      <c r="L6" s="22"/>
    </row>
    <row r="7" s="1" customFormat="1" ht="16.5" customHeight="1">
      <c r="B7" s="22"/>
      <c r="E7" s="136" t="str">
        <f>'Rekapitulace stavby'!K6</f>
        <v>Opěrná stěna Průmyslová, Praha 15, č. akce 1076</v>
      </c>
      <c r="F7" s="135"/>
      <c r="G7" s="135"/>
      <c r="H7" s="135"/>
      <c r="L7" s="22"/>
    </row>
    <row r="8" s="2" customFormat="1" ht="12" customHeight="1">
      <c r="A8" s="40"/>
      <c r="B8" s="46"/>
      <c r="C8" s="40"/>
      <c r="D8" s="135" t="s">
        <v>131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1216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35" t="s">
        <v>20</v>
      </c>
      <c r="J11" s="139" t="s">
        <v>19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21</v>
      </c>
      <c r="E12" s="40"/>
      <c r="F12" s="139" t="s">
        <v>22</v>
      </c>
      <c r="G12" s="40"/>
      <c r="H12" s="40"/>
      <c r="I12" s="135" t="s">
        <v>23</v>
      </c>
      <c r="J12" s="140" t="str">
        <f>'Rekapitulace stavby'!AN8</f>
        <v>25. 1. 2021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25</v>
      </c>
      <c r="E14" s="40"/>
      <c r="F14" s="40"/>
      <c r="G14" s="40"/>
      <c r="H14" s="40"/>
      <c r="I14" s="135" t="s">
        <v>26</v>
      </c>
      <c r="J14" s="139" t="s">
        <v>27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30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31</v>
      </c>
      <c r="E17" s="40"/>
      <c r="F17" s="40"/>
      <c r="G17" s="40"/>
      <c r="H17" s="40"/>
      <c r="I17" s="135" t="s">
        <v>26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33</v>
      </c>
      <c r="E20" s="40"/>
      <c r="F20" s="40"/>
      <c r="G20" s="40"/>
      <c r="H20" s="40"/>
      <c r="I20" s="135" t="s">
        <v>26</v>
      </c>
      <c r="J20" s="139" t="s">
        <v>34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35</v>
      </c>
      <c r="F21" s="40"/>
      <c r="G21" s="40"/>
      <c r="H21" s="40"/>
      <c r="I21" s="135" t="s">
        <v>29</v>
      </c>
      <c r="J21" s="139" t="s">
        <v>36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38</v>
      </c>
      <c r="E23" s="40"/>
      <c r="F23" s="40"/>
      <c r="G23" s="40"/>
      <c r="H23" s="40"/>
      <c r="I23" s="135" t="s">
        <v>26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tr">
        <f>IF('Rekapitulace stavby'!E20="","",'Rekapitulace stavby'!E20)</f>
        <v xml:space="preserve"> 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40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1"/>
      <c r="B27" s="142"/>
      <c r="C27" s="141"/>
      <c r="D27" s="141"/>
      <c r="E27" s="143" t="s">
        <v>19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6" t="s">
        <v>42</v>
      </c>
      <c r="E30" s="40"/>
      <c r="F30" s="40"/>
      <c r="G30" s="40"/>
      <c r="H30" s="40"/>
      <c r="I30" s="40"/>
      <c r="J30" s="147">
        <f>ROUND(J84,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8" t="s">
        <v>44</v>
      </c>
      <c r="G32" s="40"/>
      <c r="H32" s="40"/>
      <c r="I32" s="148" t="s">
        <v>43</v>
      </c>
      <c r="J32" s="148" t="s">
        <v>45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9" t="s">
        <v>46</v>
      </c>
      <c r="E33" s="135" t="s">
        <v>47</v>
      </c>
      <c r="F33" s="150">
        <f>ROUND((SUM(BE84:BE100)),  2)</f>
        <v>0</v>
      </c>
      <c r="G33" s="40"/>
      <c r="H33" s="40"/>
      <c r="I33" s="151">
        <v>0.20999999999999999</v>
      </c>
      <c r="J33" s="150">
        <f>ROUND(((SUM(BE84:BE100))*I33),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48</v>
      </c>
      <c r="F34" s="150">
        <f>ROUND((SUM(BF84:BF100)),  2)</f>
        <v>0</v>
      </c>
      <c r="G34" s="40"/>
      <c r="H34" s="40"/>
      <c r="I34" s="151">
        <v>0.14999999999999999</v>
      </c>
      <c r="J34" s="150">
        <f>ROUND(((SUM(BF84:BF100))*I34),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49</v>
      </c>
      <c r="F35" s="150">
        <f>ROUND((SUM(BG84:BG100)),  2)</f>
        <v>0</v>
      </c>
      <c r="G35" s="40"/>
      <c r="H35" s="40"/>
      <c r="I35" s="151">
        <v>0.20999999999999999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50</v>
      </c>
      <c r="F36" s="150">
        <f>ROUND((SUM(BH84:BH100)),  2)</f>
        <v>0</v>
      </c>
      <c r="G36" s="40"/>
      <c r="H36" s="40"/>
      <c r="I36" s="151">
        <v>0.14999999999999999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51</v>
      </c>
      <c r="F37" s="150">
        <f>ROUND((SUM(BI84:BI100)),  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2"/>
      <c r="D39" s="153" t="s">
        <v>52</v>
      </c>
      <c r="E39" s="154"/>
      <c r="F39" s="154"/>
      <c r="G39" s="155" t="s">
        <v>53</v>
      </c>
      <c r="H39" s="156" t="s">
        <v>54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148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3" t="str">
        <f>E7</f>
        <v>Opěrná stěna Průmyslová, Praha 15, č. akce 1076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131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V - VRN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</v>
      </c>
      <c r="G52" s="42"/>
      <c r="H52" s="42"/>
      <c r="I52" s="34" t="s">
        <v>23</v>
      </c>
      <c r="J52" s="74" t="str">
        <f>IF(J12="","",J12)</f>
        <v>25. 1. 2021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Technická správa komunikací hl. m. Prahy, a.s.</v>
      </c>
      <c r="G54" s="42"/>
      <c r="H54" s="42"/>
      <c r="I54" s="34" t="s">
        <v>33</v>
      </c>
      <c r="J54" s="38" t="str">
        <f>E21</f>
        <v>d plus projektová a inženýrská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 xml:space="preserve">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4" t="s">
        <v>149</v>
      </c>
      <c r="D57" s="165"/>
      <c r="E57" s="165"/>
      <c r="F57" s="165"/>
      <c r="G57" s="165"/>
      <c r="H57" s="165"/>
      <c r="I57" s="165"/>
      <c r="J57" s="166" t="s">
        <v>150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7" t="s">
        <v>74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151</v>
      </c>
    </row>
    <row r="60" s="9" customFormat="1" ht="24.96" customHeight="1">
      <c r="A60" s="9"/>
      <c r="B60" s="168"/>
      <c r="C60" s="169"/>
      <c r="D60" s="170" t="s">
        <v>1176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4"/>
      <c r="C61" s="175"/>
      <c r="D61" s="176" t="s">
        <v>1217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4"/>
      <c r="C62" s="175"/>
      <c r="D62" s="176" t="s">
        <v>1218</v>
      </c>
      <c r="E62" s="177"/>
      <c r="F62" s="177"/>
      <c r="G62" s="177"/>
      <c r="H62" s="177"/>
      <c r="I62" s="177"/>
      <c r="J62" s="178">
        <f>J89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4"/>
      <c r="C63" s="175"/>
      <c r="D63" s="176" t="s">
        <v>1219</v>
      </c>
      <c r="E63" s="177"/>
      <c r="F63" s="177"/>
      <c r="G63" s="177"/>
      <c r="H63" s="177"/>
      <c r="I63" s="177"/>
      <c r="J63" s="178">
        <f>J94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4"/>
      <c r="C64" s="175"/>
      <c r="D64" s="176" t="s">
        <v>1220</v>
      </c>
      <c r="E64" s="177"/>
      <c r="F64" s="177"/>
      <c r="G64" s="177"/>
      <c r="H64" s="177"/>
      <c r="I64" s="177"/>
      <c r="J64" s="178">
        <f>J96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6.96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="2" customFormat="1" ht="6.96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24.96" customHeight="1">
      <c r="A71" s="40"/>
      <c r="B71" s="41"/>
      <c r="C71" s="25" t="s">
        <v>160</v>
      </c>
      <c r="D71" s="42"/>
      <c r="E71" s="42"/>
      <c r="F71" s="42"/>
      <c r="G71" s="42"/>
      <c r="H71" s="42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6.5" customHeight="1">
      <c r="A74" s="40"/>
      <c r="B74" s="41"/>
      <c r="C74" s="42"/>
      <c r="D74" s="42"/>
      <c r="E74" s="163" t="str">
        <f>E7</f>
        <v>Opěrná stěna Průmyslová, Praha 15, č. akce 1076</v>
      </c>
      <c r="F74" s="34"/>
      <c r="G74" s="34"/>
      <c r="H74" s="34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131</v>
      </c>
      <c r="D75" s="42"/>
      <c r="E75" s="42"/>
      <c r="F75" s="42"/>
      <c r="G75" s="42"/>
      <c r="H75" s="42"/>
      <c r="I75" s="42"/>
      <c r="J75" s="42"/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71" t="str">
        <f>E9</f>
        <v>V - VRN</v>
      </c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21</v>
      </c>
      <c r="D78" s="42"/>
      <c r="E78" s="42"/>
      <c r="F78" s="29" t="str">
        <f>F12</f>
        <v>Praha</v>
      </c>
      <c r="G78" s="42"/>
      <c r="H78" s="42"/>
      <c r="I78" s="34" t="s">
        <v>23</v>
      </c>
      <c r="J78" s="74" t="str">
        <f>IF(J12="","",J12)</f>
        <v>25. 1. 2021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5.65" customHeight="1">
      <c r="A80" s="40"/>
      <c r="B80" s="41"/>
      <c r="C80" s="34" t="s">
        <v>25</v>
      </c>
      <c r="D80" s="42"/>
      <c r="E80" s="42"/>
      <c r="F80" s="29" t="str">
        <f>E15</f>
        <v>Technická správa komunikací hl. m. Prahy, a.s.</v>
      </c>
      <c r="G80" s="42"/>
      <c r="H80" s="42"/>
      <c r="I80" s="34" t="s">
        <v>33</v>
      </c>
      <c r="J80" s="38" t="str">
        <f>E21</f>
        <v>d plus projektová a inženýrská a.s.</v>
      </c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38</v>
      </c>
      <c r="J81" s="38" t="str">
        <f>E24</f>
        <v xml:space="preserve"> </v>
      </c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0.32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1" customFormat="1" ht="29.28" customHeight="1">
      <c r="A83" s="180"/>
      <c r="B83" s="181"/>
      <c r="C83" s="182" t="s">
        <v>161</v>
      </c>
      <c r="D83" s="183" t="s">
        <v>61</v>
      </c>
      <c r="E83" s="183" t="s">
        <v>57</v>
      </c>
      <c r="F83" s="183" t="s">
        <v>58</v>
      </c>
      <c r="G83" s="183" t="s">
        <v>162</v>
      </c>
      <c r="H83" s="183" t="s">
        <v>163</v>
      </c>
      <c r="I83" s="183" t="s">
        <v>164</v>
      </c>
      <c r="J83" s="183" t="s">
        <v>150</v>
      </c>
      <c r="K83" s="184" t="s">
        <v>165</v>
      </c>
      <c r="L83" s="185"/>
      <c r="M83" s="94" t="s">
        <v>19</v>
      </c>
      <c r="N83" s="95" t="s">
        <v>46</v>
      </c>
      <c r="O83" s="95" t="s">
        <v>166</v>
      </c>
      <c r="P83" s="95" t="s">
        <v>167</v>
      </c>
      <c r="Q83" s="95" t="s">
        <v>168</v>
      </c>
      <c r="R83" s="95" t="s">
        <v>169</v>
      </c>
      <c r="S83" s="95" t="s">
        <v>170</v>
      </c>
      <c r="T83" s="96" t="s">
        <v>171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="2" customFormat="1" ht="22.8" customHeight="1">
      <c r="A84" s="40"/>
      <c r="B84" s="41"/>
      <c r="C84" s="101" t="s">
        <v>172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0</v>
      </c>
      <c r="S84" s="98"/>
      <c r="T84" s="189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75</v>
      </c>
      <c r="AU84" s="19" t="s">
        <v>151</v>
      </c>
      <c r="BK84" s="190">
        <f>BK85</f>
        <v>0</v>
      </c>
    </row>
    <row r="85" s="12" customFormat="1" ht="25.92" customHeight="1">
      <c r="A85" s="12"/>
      <c r="B85" s="191"/>
      <c r="C85" s="192"/>
      <c r="D85" s="193" t="s">
        <v>75</v>
      </c>
      <c r="E85" s="194" t="s">
        <v>107</v>
      </c>
      <c r="F85" s="194" t="s">
        <v>1180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P86+P89+P94+P96</f>
        <v>0</v>
      </c>
      <c r="Q85" s="199"/>
      <c r="R85" s="200">
        <f>R86+R89+R94+R96</f>
        <v>0</v>
      </c>
      <c r="S85" s="199"/>
      <c r="T85" s="201">
        <f>T86+T89+T94+T96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197</v>
      </c>
      <c r="AT85" s="203" t="s">
        <v>75</v>
      </c>
      <c r="AU85" s="203" t="s">
        <v>76</v>
      </c>
      <c r="AY85" s="202" t="s">
        <v>175</v>
      </c>
      <c r="BK85" s="204">
        <f>BK86+BK89+BK94+BK96</f>
        <v>0</v>
      </c>
    </row>
    <row r="86" s="12" customFormat="1" ht="22.8" customHeight="1">
      <c r="A86" s="12"/>
      <c r="B86" s="191"/>
      <c r="C86" s="192"/>
      <c r="D86" s="193" t="s">
        <v>75</v>
      </c>
      <c r="E86" s="205" t="s">
        <v>1221</v>
      </c>
      <c r="F86" s="205" t="s">
        <v>1222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SUM(P87:P88)</f>
        <v>0</v>
      </c>
      <c r="Q86" s="199"/>
      <c r="R86" s="200">
        <f>SUM(R87:R88)</f>
        <v>0</v>
      </c>
      <c r="S86" s="199"/>
      <c r="T86" s="201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197</v>
      </c>
      <c r="AT86" s="203" t="s">
        <v>75</v>
      </c>
      <c r="AU86" s="203" t="s">
        <v>84</v>
      </c>
      <c r="AY86" s="202" t="s">
        <v>175</v>
      </c>
      <c r="BK86" s="204">
        <f>SUM(BK87:BK88)</f>
        <v>0</v>
      </c>
    </row>
    <row r="87" s="2" customFormat="1" ht="16.5" customHeight="1">
      <c r="A87" s="40"/>
      <c r="B87" s="41"/>
      <c r="C87" s="207" t="s">
        <v>84</v>
      </c>
      <c r="D87" s="207" t="s">
        <v>177</v>
      </c>
      <c r="E87" s="208" t="s">
        <v>1223</v>
      </c>
      <c r="F87" s="209" t="s">
        <v>1222</v>
      </c>
      <c r="G87" s="210" t="s">
        <v>1184</v>
      </c>
      <c r="H87" s="211">
        <v>1</v>
      </c>
      <c r="I87" s="212"/>
      <c r="J87" s="213">
        <f>ROUND(I87*H87,2)</f>
        <v>0</v>
      </c>
      <c r="K87" s="209" t="s">
        <v>180</v>
      </c>
      <c r="L87" s="46"/>
      <c r="M87" s="214" t="s">
        <v>19</v>
      </c>
      <c r="N87" s="215" t="s">
        <v>47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1185</v>
      </c>
      <c r="AT87" s="218" t="s">
        <v>177</v>
      </c>
      <c r="AU87" s="218" t="s">
        <v>86</v>
      </c>
      <c r="AY87" s="19" t="s">
        <v>175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84</v>
      </c>
      <c r="BK87" s="219">
        <f>ROUND(I87*H87,2)</f>
        <v>0</v>
      </c>
      <c r="BL87" s="19" t="s">
        <v>1185</v>
      </c>
      <c r="BM87" s="218" t="s">
        <v>1224</v>
      </c>
    </row>
    <row r="88" s="2" customFormat="1">
      <c r="A88" s="40"/>
      <c r="B88" s="41"/>
      <c r="C88" s="42"/>
      <c r="D88" s="222" t="s">
        <v>217</v>
      </c>
      <c r="E88" s="42"/>
      <c r="F88" s="243" t="s">
        <v>1225</v>
      </c>
      <c r="G88" s="42"/>
      <c r="H88" s="42"/>
      <c r="I88" s="244"/>
      <c r="J88" s="42"/>
      <c r="K88" s="42"/>
      <c r="L88" s="46"/>
      <c r="M88" s="245"/>
      <c r="N88" s="246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217</v>
      </c>
      <c r="AU88" s="19" t="s">
        <v>86</v>
      </c>
    </row>
    <row r="89" s="12" customFormat="1" ht="22.8" customHeight="1">
      <c r="A89" s="12"/>
      <c r="B89" s="191"/>
      <c r="C89" s="192"/>
      <c r="D89" s="193" t="s">
        <v>75</v>
      </c>
      <c r="E89" s="205" t="s">
        <v>1226</v>
      </c>
      <c r="F89" s="205" t="s">
        <v>1227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SUM(P90:P93)</f>
        <v>0</v>
      </c>
      <c r="Q89" s="199"/>
      <c r="R89" s="200">
        <f>SUM(R90:R93)</f>
        <v>0</v>
      </c>
      <c r="S89" s="199"/>
      <c r="T89" s="201">
        <f>SUM(T90:T93)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197</v>
      </c>
      <c r="AT89" s="203" t="s">
        <v>75</v>
      </c>
      <c r="AU89" s="203" t="s">
        <v>84</v>
      </c>
      <c r="AY89" s="202" t="s">
        <v>175</v>
      </c>
      <c r="BK89" s="204">
        <f>SUM(BK90:BK93)</f>
        <v>0</v>
      </c>
    </row>
    <row r="90" s="2" customFormat="1" ht="16.5" customHeight="1">
      <c r="A90" s="40"/>
      <c r="B90" s="41"/>
      <c r="C90" s="207" t="s">
        <v>86</v>
      </c>
      <c r="D90" s="207" t="s">
        <v>177</v>
      </c>
      <c r="E90" s="208" t="s">
        <v>1228</v>
      </c>
      <c r="F90" s="209" t="s">
        <v>1227</v>
      </c>
      <c r="G90" s="210" t="s">
        <v>1184</v>
      </c>
      <c r="H90" s="211">
        <v>1</v>
      </c>
      <c r="I90" s="212"/>
      <c r="J90" s="213">
        <f>ROUND(I90*H90,2)</f>
        <v>0</v>
      </c>
      <c r="K90" s="209" t="s">
        <v>180</v>
      </c>
      <c r="L90" s="46"/>
      <c r="M90" s="214" t="s">
        <v>19</v>
      </c>
      <c r="N90" s="215" t="s">
        <v>47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1185</v>
      </c>
      <c r="AT90" s="218" t="s">
        <v>177</v>
      </c>
      <c r="AU90" s="218" t="s">
        <v>86</v>
      </c>
      <c r="AY90" s="19" t="s">
        <v>175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84</v>
      </c>
      <c r="BK90" s="219">
        <f>ROUND(I90*H90,2)</f>
        <v>0</v>
      </c>
      <c r="BL90" s="19" t="s">
        <v>1185</v>
      </c>
      <c r="BM90" s="218" t="s">
        <v>1229</v>
      </c>
    </row>
    <row r="91" s="2" customFormat="1" ht="16.5" customHeight="1">
      <c r="A91" s="40"/>
      <c r="B91" s="41"/>
      <c r="C91" s="207" t="s">
        <v>189</v>
      </c>
      <c r="D91" s="207" t="s">
        <v>177</v>
      </c>
      <c r="E91" s="208" t="s">
        <v>1230</v>
      </c>
      <c r="F91" s="209" t="s">
        <v>1231</v>
      </c>
      <c r="G91" s="210" t="s">
        <v>123</v>
      </c>
      <c r="H91" s="211">
        <v>1500</v>
      </c>
      <c r="I91" s="212"/>
      <c r="J91" s="213">
        <f>ROUND(I91*H91,2)</f>
        <v>0</v>
      </c>
      <c r="K91" s="209" t="s">
        <v>180</v>
      </c>
      <c r="L91" s="46"/>
      <c r="M91" s="214" t="s">
        <v>19</v>
      </c>
      <c r="N91" s="215" t="s">
        <v>47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1185</v>
      </c>
      <c r="AT91" s="218" t="s">
        <v>177</v>
      </c>
      <c r="AU91" s="218" t="s">
        <v>86</v>
      </c>
      <c r="AY91" s="19" t="s">
        <v>175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84</v>
      </c>
      <c r="BK91" s="219">
        <f>ROUND(I91*H91,2)</f>
        <v>0</v>
      </c>
      <c r="BL91" s="19" t="s">
        <v>1185</v>
      </c>
      <c r="BM91" s="218" t="s">
        <v>1232</v>
      </c>
    </row>
    <row r="92" s="2" customFormat="1">
      <c r="A92" s="40"/>
      <c r="B92" s="41"/>
      <c r="C92" s="42"/>
      <c r="D92" s="222" t="s">
        <v>217</v>
      </c>
      <c r="E92" s="42"/>
      <c r="F92" s="243" t="s">
        <v>1233</v>
      </c>
      <c r="G92" s="42"/>
      <c r="H92" s="42"/>
      <c r="I92" s="244"/>
      <c r="J92" s="42"/>
      <c r="K92" s="42"/>
      <c r="L92" s="46"/>
      <c r="M92" s="245"/>
      <c r="N92" s="246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217</v>
      </c>
      <c r="AU92" s="19" t="s">
        <v>86</v>
      </c>
    </row>
    <row r="93" s="2" customFormat="1" ht="16.5" customHeight="1">
      <c r="A93" s="40"/>
      <c r="B93" s="41"/>
      <c r="C93" s="207" t="s">
        <v>181</v>
      </c>
      <c r="D93" s="207" t="s">
        <v>177</v>
      </c>
      <c r="E93" s="208" t="s">
        <v>1234</v>
      </c>
      <c r="F93" s="209" t="s">
        <v>1235</v>
      </c>
      <c r="G93" s="210" t="s">
        <v>320</v>
      </c>
      <c r="H93" s="211">
        <v>1</v>
      </c>
      <c r="I93" s="212"/>
      <c r="J93" s="213">
        <f>ROUND(I93*H93,2)</f>
        <v>0</v>
      </c>
      <c r="K93" s="209" t="s">
        <v>180</v>
      </c>
      <c r="L93" s="46"/>
      <c r="M93" s="214" t="s">
        <v>19</v>
      </c>
      <c r="N93" s="215" t="s">
        <v>47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1185</v>
      </c>
      <c r="AT93" s="218" t="s">
        <v>177</v>
      </c>
      <c r="AU93" s="218" t="s">
        <v>86</v>
      </c>
      <c r="AY93" s="19" t="s">
        <v>175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84</v>
      </c>
      <c r="BK93" s="219">
        <f>ROUND(I93*H93,2)</f>
        <v>0</v>
      </c>
      <c r="BL93" s="19" t="s">
        <v>1185</v>
      </c>
      <c r="BM93" s="218" t="s">
        <v>1236</v>
      </c>
    </row>
    <row r="94" s="12" customFormat="1" ht="22.8" customHeight="1">
      <c r="A94" s="12"/>
      <c r="B94" s="191"/>
      <c r="C94" s="192"/>
      <c r="D94" s="193" t="s">
        <v>75</v>
      </c>
      <c r="E94" s="205" t="s">
        <v>1237</v>
      </c>
      <c r="F94" s="205" t="s">
        <v>1238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P95</f>
        <v>0</v>
      </c>
      <c r="Q94" s="199"/>
      <c r="R94" s="200">
        <f>R95</f>
        <v>0</v>
      </c>
      <c r="S94" s="199"/>
      <c r="T94" s="20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197</v>
      </c>
      <c r="AT94" s="203" t="s">
        <v>75</v>
      </c>
      <c r="AU94" s="203" t="s">
        <v>84</v>
      </c>
      <c r="AY94" s="202" t="s">
        <v>175</v>
      </c>
      <c r="BK94" s="204">
        <f>BK95</f>
        <v>0</v>
      </c>
    </row>
    <row r="95" s="2" customFormat="1" ht="16.5" customHeight="1">
      <c r="A95" s="40"/>
      <c r="B95" s="41"/>
      <c r="C95" s="207" t="s">
        <v>197</v>
      </c>
      <c r="D95" s="207" t="s">
        <v>177</v>
      </c>
      <c r="E95" s="208" t="s">
        <v>1239</v>
      </c>
      <c r="F95" s="209" t="s">
        <v>1238</v>
      </c>
      <c r="G95" s="210" t="s">
        <v>1184</v>
      </c>
      <c r="H95" s="211">
        <v>1</v>
      </c>
      <c r="I95" s="212"/>
      <c r="J95" s="213">
        <f>ROUND(I95*H95,2)</f>
        <v>0</v>
      </c>
      <c r="K95" s="209" t="s">
        <v>180</v>
      </c>
      <c r="L95" s="46"/>
      <c r="M95" s="214" t="s">
        <v>19</v>
      </c>
      <c r="N95" s="215" t="s">
        <v>47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1185</v>
      </c>
      <c r="AT95" s="218" t="s">
        <v>177</v>
      </c>
      <c r="AU95" s="218" t="s">
        <v>86</v>
      </c>
      <c r="AY95" s="19" t="s">
        <v>175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84</v>
      </c>
      <c r="BK95" s="219">
        <f>ROUND(I95*H95,2)</f>
        <v>0</v>
      </c>
      <c r="BL95" s="19" t="s">
        <v>1185</v>
      </c>
      <c r="BM95" s="218" t="s">
        <v>1240</v>
      </c>
    </row>
    <row r="96" s="12" customFormat="1" ht="22.8" customHeight="1">
      <c r="A96" s="12"/>
      <c r="B96" s="191"/>
      <c r="C96" s="192"/>
      <c r="D96" s="193" t="s">
        <v>75</v>
      </c>
      <c r="E96" s="205" t="s">
        <v>1241</v>
      </c>
      <c r="F96" s="205" t="s">
        <v>1242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SUM(P97:P100)</f>
        <v>0</v>
      </c>
      <c r="Q96" s="199"/>
      <c r="R96" s="200">
        <f>SUM(R97:R100)</f>
        <v>0</v>
      </c>
      <c r="S96" s="199"/>
      <c r="T96" s="201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197</v>
      </c>
      <c r="AT96" s="203" t="s">
        <v>75</v>
      </c>
      <c r="AU96" s="203" t="s">
        <v>84</v>
      </c>
      <c r="AY96" s="202" t="s">
        <v>175</v>
      </c>
      <c r="BK96" s="204">
        <f>SUM(BK97:BK100)</f>
        <v>0</v>
      </c>
    </row>
    <row r="97" s="2" customFormat="1" ht="16.5" customHeight="1">
      <c r="A97" s="40"/>
      <c r="B97" s="41"/>
      <c r="C97" s="207" t="s">
        <v>205</v>
      </c>
      <c r="D97" s="207" t="s">
        <v>177</v>
      </c>
      <c r="E97" s="208" t="s">
        <v>1243</v>
      </c>
      <c r="F97" s="209" t="s">
        <v>1242</v>
      </c>
      <c r="G97" s="210" t="s">
        <v>1184</v>
      </c>
      <c r="H97" s="211">
        <v>1</v>
      </c>
      <c r="I97" s="212"/>
      <c r="J97" s="213">
        <f>ROUND(I97*H97,2)</f>
        <v>0</v>
      </c>
      <c r="K97" s="209" t="s">
        <v>180</v>
      </c>
      <c r="L97" s="46"/>
      <c r="M97" s="214" t="s">
        <v>19</v>
      </c>
      <c r="N97" s="215" t="s">
        <v>47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1185</v>
      </c>
      <c r="AT97" s="218" t="s">
        <v>177</v>
      </c>
      <c r="AU97" s="218" t="s">
        <v>86</v>
      </c>
      <c r="AY97" s="19" t="s">
        <v>175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84</v>
      </c>
      <c r="BK97" s="219">
        <f>ROUND(I97*H97,2)</f>
        <v>0</v>
      </c>
      <c r="BL97" s="19" t="s">
        <v>1185</v>
      </c>
      <c r="BM97" s="218" t="s">
        <v>1244</v>
      </c>
    </row>
    <row r="98" s="2" customFormat="1">
      <c r="A98" s="40"/>
      <c r="B98" s="41"/>
      <c r="C98" s="42"/>
      <c r="D98" s="222" t="s">
        <v>217</v>
      </c>
      <c r="E98" s="42"/>
      <c r="F98" s="243" t="s">
        <v>1245</v>
      </c>
      <c r="G98" s="42"/>
      <c r="H98" s="42"/>
      <c r="I98" s="244"/>
      <c r="J98" s="42"/>
      <c r="K98" s="42"/>
      <c r="L98" s="46"/>
      <c r="M98" s="245"/>
      <c r="N98" s="246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217</v>
      </c>
      <c r="AU98" s="19" t="s">
        <v>86</v>
      </c>
    </row>
    <row r="99" s="2" customFormat="1" ht="16.5" customHeight="1">
      <c r="A99" s="40"/>
      <c r="B99" s="41"/>
      <c r="C99" s="207" t="s">
        <v>209</v>
      </c>
      <c r="D99" s="207" t="s">
        <v>177</v>
      </c>
      <c r="E99" s="208" t="s">
        <v>1246</v>
      </c>
      <c r="F99" s="209" t="s">
        <v>1247</v>
      </c>
      <c r="G99" s="210" t="s">
        <v>1184</v>
      </c>
      <c r="H99" s="211">
        <v>1</v>
      </c>
      <c r="I99" s="212"/>
      <c r="J99" s="213">
        <f>ROUND(I99*H99,2)</f>
        <v>0</v>
      </c>
      <c r="K99" s="209" t="s">
        <v>180</v>
      </c>
      <c r="L99" s="46"/>
      <c r="M99" s="214" t="s">
        <v>19</v>
      </c>
      <c r="N99" s="215" t="s">
        <v>47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1185</v>
      </c>
      <c r="AT99" s="218" t="s">
        <v>177</v>
      </c>
      <c r="AU99" s="218" t="s">
        <v>86</v>
      </c>
      <c r="AY99" s="19" t="s">
        <v>175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84</v>
      </c>
      <c r="BK99" s="219">
        <f>ROUND(I99*H99,2)</f>
        <v>0</v>
      </c>
      <c r="BL99" s="19" t="s">
        <v>1185</v>
      </c>
      <c r="BM99" s="218" t="s">
        <v>1248</v>
      </c>
    </row>
    <row r="100" s="2" customFormat="1">
      <c r="A100" s="40"/>
      <c r="B100" s="41"/>
      <c r="C100" s="42"/>
      <c r="D100" s="222" t="s">
        <v>217</v>
      </c>
      <c r="E100" s="42"/>
      <c r="F100" s="243" t="s">
        <v>1249</v>
      </c>
      <c r="G100" s="42"/>
      <c r="H100" s="42"/>
      <c r="I100" s="244"/>
      <c r="J100" s="42"/>
      <c r="K100" s="42"/>
      <c r="L100" s="46"/>
      <c r="M100" s="287"/>
      <c r="N100" s="288"/>
      <c r="O100" s="280"/>
      <c r="P100" s="280"/>
      <c r="Q100" s="280"/>
      <c r="R100" s="280"/>
      <c r="S100" s="280"/>
      <c r="T100" s="289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217</v>
      </c>
      <c r="AU100" s="19" t="s">
        <v>86</v>
      </c>
    </row>
    <row r="101" s="2" customFormat="1" ht="6.96" customHeight="1">
      <c r="A101" s="40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46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sheetProtection sheet="1" autoFilter="0" formatColumns="0" formatRows="0" objects="1" scenarios="1" spinCount="100000" saltValue="lRDRd5VZIM3ALnV/MVGy+mMfK6sXILLF5mWZ1juGXdCUHWeiar4MhDmSsAoPE8G0lH+f+MXc0USAD2Jwtuwi0g==" hashValue="5JnduhbVGrGDhM7ul85tshtCS1BFxZiJnR922X/hR+B5ZkDB00xKLshfwNa6M+KqrCpRb56A6e7PAiz7Vry3ow==" algorithmName="SHA-512" password="CC35"/>
  <autoFilter ref="C83:K10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2021-02-03T09:10:20Z</dcterms:created>
  <dcterms:modified xsi:type="dcterms:W3CDTF">2021-02-03T09:10:36Z</dcterms:modified>
</cp:coreProperties>
</file>